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CC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CE29" i="1"/>
  <c r="CD29" i="1"/>
  <c r="CC29" i="1" s="1"/>
  <c r="CB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W29" i="1"/>
  <c r="V29" i="1"/>
  <c r="U29" i="1" s="1"/>
  <c r="N29" i="1"/>
  <c r="I29" i="1"/>
  <c r="CE28" i="1"/>
  <c r="CD28" i="1"/>
  <c r="CB28" i="1"/>
  <c r="CC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CE27" i="1"/>
  <c r="CD27" i="1"/>
  <c r="CC27" i="1"/>
  <c r="CB27" i="1"/>
  <c r="BG27" i="1"/>
  <c r="BF27" i="1"/>
  <c r="BE27" i="1"/>
  <c r="BD27" i="1"/>
  <c r="BH27" i="1" s="1"/>
  <c r="BI27" i="1" s="1"/>
  <c r="BC27" i="1"/>
  <c r="AX27" i="1" s="1"/>
  <c r="AZ27" i="1"/>
  <c r="AU27" i="1"/>
  <c r="AW27" i="1" s="1"/>
  <c r="AS27" i="1"/>
  <c r="AL27" i="1"/>
  <c r="AM27" i="1" s="1"/>
  <c r="AG27" i="1"/>
  <c r="AE27" i="1" s="1"/>
  <c r="G27" i="1" s="1"/>
  <c r="Y27" i="1" s="1"/>
  <c r="W27" i="1"/>
  <c r="U27" i="1" s="1"/>
  <c r="V27" i="1"/>
  <c r="N27" i="1"/>
  <c r="CE26" i="1"/>
  <c r="CD26" i="1"/>
  <c r="CB26" i="1"/>
  <c r="CC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L26" i="1"/>
  <c r="CE25" i="1"/>
  <c r="CD25" i="1"/>
  <c r="CC25" i="1" s="1"/>
  <c r="AU25" i="1" s="1"/>
  <c r="AW25" i="1" s="1"/>
  <c r="CB25" i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 s="1"/>
  <c r="I25" i="1" s="1"/>
  <c r="W25" i="1"/>
  <c r="V25" i="1"/>
  <c r="U25" i="1" s="1"/>
  <c r="N25" i="1"/>
  <c r="CE24" i="1"/>
  <c r="CD24" i="1"/>
  <c r="CB24" i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U24" i="1" s="1"/>
  <c r="N24" i="1"/>
  <c r="CE23" i="1"/>
  <c r="CD23" i="1"/>
  <c r="CB23" i="1"/>
  <c r="CC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M23" i="1"/>
  <c r="AL23" i="1"/>
  <c r="AG23" i="1"/>
  <c r="AE23" i="1" s="1"/>
  <c r="G23" i="1" s="1"/>
  <c r="Y23" i="1" s="1"/>
  <c r="W23" i="1"/>
  <c r="U23" i="1" s="1"/>
  <c r="V23" i="1"/>
  <c r="N23" i="1"/>
  <c r="CE22" i="1"/>
  <c r="CD22" i="1"/>
  <c r="CB22" i="1"/>
  <c r="CC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L22" i="1" s="1"/>
  <c r="W22" i="1"/>
  <c r="V22" i="1"/>
  <c r="U22" i="1" s="1"/>
  <c r="N22" i="1"/>
  <c r="CE21" i="1"/>
  <c r="CD21" i="1"/>
  <c r="CB21" i="1"/>
  <c r="CC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W21" i="1"/>
  <c r="U21" i="1" s="1"/>
  <c r="V21" i="1"/>
  <c r="N21" i="1"/>
  <c r="CE20" i="1"/>
  <c r="CD20" i="1"/>
  <c r="CB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I20" i="1" s="1"/>
  <c r="W20" i="1"/>
  <c r="V20" i="1"/>
  <c r="U20" i="1" s="1"/>
  <c r="N20" i="1"/>
  <c r="CE19" i="1"/>
  <c r="CD19" i="1"/>
  <c r="CB19" i="1"/>
  <c r="CC19" i="1" s="1"/>
  <c r="Q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 s="1"/>
  <c r="N19" i="1"/>
  <c r="AW29" i="1" l="1"/>
  <c r="AU29" i="1"/>
  <c r="Q29" i="1"/>
  <c r="AU21" i="1"/>
  <c r="AW21" i="1" s="1"/>
  <c r="Q21" i="1"/>
  <c r="H20" i="1"/>
  <c r="AV20" i="1" s="1"/>
  <c r="CC24" i="1"/>
  <c r="Q27" i="1"/>
  <c r="G20" i="1"/>
  <c r="Y20" i="1" s="1"/>
  <c r="L20" i="1"/>
  <c r="AF20" i="1"/>
  <c r="Q23" i="1"/>
  <c r="L21" i="1"/>
  <c r="H21" i="1"/>
  <c r="AV21" i="1" s="1"/>
  <c r="AF21" i="1"/>
  <c r="I21" i="1"/>
  <c r="G21" i="1"/>
  <c r="I19" i="1"/>
  <c r="L19" i="1"/>
  <c r="H19" i="1"/>
  <c r="AV19" i="1" s="1"/>
  <c r="AF19" i="1"/>
  <c r="G19" i="1"/>
  <c r="G22" i="1"/>
  <c r="AF22" i="1"/>
  <c r="I22" i="1"/>
  <c r="AU19" i="1"/>
  <c r="AW19" i="1" s="1"/>
  <c r="Q24" i="1"/>
  <c r="AU24" i="1"/>
  <c r="AW24" i="1" s="1"/>
  <c r="G26" i="1"/>
  <c r="AF26" i="1"/>
  <c r="I26" i="1"/>
  <c r="L29" i="1"/>
  <c r="H29" i="1"/>
  <c r="AV29" i="1" s="1"/>
  <c r="AY29" i="1" s="1"/>
  <c r="G29" i="1"/>
  <c r="AF29" i="1"/>
  <c r="AU30" i="1"/>
  <c r="AW30" i="1" s="1"/>
  <c r="Q30" i="1"/>
  <c r="L25" i="1"/>
  <c r="H25" i="1"/>
  <c r="AV25" i="1" s="1"/>
  <c r="AY25" i="1" s="1"/>
  <c r="G25" i="1"/>
  <c r="AF25" i="1"/>
  <c r="H22" i="1"/>
  <c r="AV22" i="1" s="1"/>
  <c r="AF23" i="1"/>
  <c r="I23" i="1"/>
  <c r="L23" i="1"/>
  <c r="H23" i="1"/>
  <c r="AV23" i="1" s="1"/>
  <c r="AY23" i="1" s="1"/>
  <c r="R23" i="1"/>
  <c r="S23" i="1" s="1"/>
  <c r="Z23" i="1" s="1"/>
  <c r="I24" i="1"/>
  <c r="L24" i="1"/>
  <c r="H24" i="1"/>
  <c r="AV24" i="1" s="1"/>
  <c r="AY24" i="1" s="1"/>
  <c r="G24" i="1"/>
  <c r="Q28" i="1"/>
  <c r="AU28" i="1"/>
  <c r="AW28" i="1" s="1"/>
  <c r="G30" i="1"/>
  <c r="AF30" i="1"/>
  <c r="I30" i="1"/>
  <c r="R21" i="1"/>
  <c r="S21" i="1" s="1"/>
  <c r="Z21" i="1" s="1"/>
  <c r="AU26" i="1"/>
  <c r="AY26" i="1" s="1"/>
  <c r="Q26" i="1"/>
  <c r="R29" i="1"/>
  <c r="S29" i="1" s="1"/>
  <c r="Z29" i="1" s="1"/>
  <c r="CC20" i="1"/>
  <c r="AU22" i="1"/>
  <c r="AW22" i="1" s="1"/>
  <c r="Q22" i="1"/>
  <c r="Q25" i="1"/>
  <c r="AF27" i="1"/>
  <c r="I27" i="1"/>
  <c r="L27" i="1"/>
  <c r="H27" i="1"/>
  <c r="AV27" i="1" s="1"/>
  <c r="AY27" i="1" s="1"/>
  <c r="R27" i="1"/>
  <c r="S27" i="1" s="1"/>
  <c r="Z27" i="1" s="1"/>
  <c r="I28" i="1"/>
  <c r="L28" i="1"/>
  <c r="H28" i="1"/>
  <c r="AV28" i="1" s="1"/>
  <c r="AY28" i="1" s="1"/>
  <c r="G28" i="1"/>
  <c r="AW26" i="1" l="1"/>
  <c r="AY30" i="1"/>
  <c r="AY21" i="1"/>
  <c r="O27" i="1"/>
  <c r="M27" i="1" s="1"/>
  <c r="P27" i="1" s="1"/>
  <c r="J27" i="1" s="1"/>
  <c r="K27" i="1" s="1"/>
  <c r="R26" i="1"/>
  <c r="S26" i="1" s="1"/>
  <c r="R28" i="1"/>
  <c r="S28" i="1" s="1"/>
  <c r="R25" i="1"/>
  <c r="S25" i="1" s="1"/>
  <c r="O25" i="1" s="1"/>
  <c r="M25" i="1" s="1"/>
  <c r="P25" i="1" s="1"/>
  <c r="J25" i="1" s="1"/>
  <c r="K25" i="1" s="1"/>
  <c r="T23" i="1"/>
  <c r="X23" i="1" s="1"/>
  <c r="AA23" i="1"/>
  <c r="AB23" i="1" s="1"/>
  <c r="O29" i="1"/>
  <c r="M29" i="1" s="1"/>
  <c r="P29" i="1" s="1"/>
  <c r="J29" i="1" s="1"/>
  <c r="K29" i="1" s="1"/>
  <c r="Y29" i="1"/>
  <c r="Y19" i="1"/>
  <c r="Q20" i="1"/>
  <c r="AU20" i="1"/>
  <c r="Y24" i="1"/>
  <c r="O26" i="1"/>
  <c r="M26" i="1" s="1"/>
  <c r="P26" i="1" s="1"/>
  <c r="J26" i="1" s="1"/>
  <c r="K26" i="1" s="1"/>
  <c r="Y26" i="1"/>
  <c r="Y28" i="1"/>
  <c r="R22" i="1"/>
  <c r="S22" i="1" s="1"/>
  <c r="T29" i="1"/>
  <c r="X29" i="1" s="1"/>
  <c r="AA29" i="1"/>
  <c r="T21" i="1"/>
  <c r="X21" i="1" s="1"/>
  <c r="AA21" i="1"/>
  <c r="Y30" i="1"/>
  <c r="R30" i="1"/>
  <c r="S30" i="1" s="1"/>
  <c r="R24" i="1"/>
  <c r="S24" i="1" s="1"/>
  <c r="O21" i="1"/>
  <c r="M21" i="1" s="1"/>
  <c r="P21" i="1" s="1"/>
  <c r="J21" i="1" s="1"/>
  <c r="K21" i="1" s="1"/>
  <c r="Y21" i="1"/>
  <c r="T27" i="1"/>
  <c r="X27" i="1" s="1"/>
  <c r="AA27" i="1"/>
  <c r="AB27" i="1" s="1"/>
  <c r="AY22" i="1"/>
  <c r="Y25" i="1"/>
  <c r="O23" i="1"/>
  <c r="M23" i="1" s="1"/>
  <c r="P23" i="1" s="1"/>
  <c r="J23" i="1" s="1"/>
  <c r="K23" i="1" s="1"/>
  <c r="O22" i="1"/>
  <c r="M22" i="1" s="1"/>
  <c r="P22" i="1" s="1"/>
  <c r="J22" i="1" s="1"/>
  <c r="K22" i="1" s="1"/>
  <c r="Y22" i="1"/>
  <c r="AY19" i="1"/>
  <c r="R19" i="1"/>
  <c r="S19" i="1" s="1"/>
  <c r="AB29" i="1" l="1"/>
  <c r="T19" i="1"/>
  <c r="X19" i="1" s="1"/>
  <c r="AA19" i="1"/>
  <c r="Z19" i="1"/>
  <c r="T28" i="1"/>
  <c r="X28" i="1" s="1"/>
  <c r="AA28" i="1"/>
  <c r="Z28" i="1"/>
  <c r="T24" i="1"/>
  <c r="X24" i="1" s="1"/>
  <c r="AA24" i="1"/>
  <c r="Z24" i="1"/>
  <c r="O28" i="1"/>
  <c r="M28" i="1" s="1"/>
  <c r="P28" i="1" s="1"/>
  <c r="J28" i="1" s="1"/>
  <c r="K28" i="1" s="1"/>
  <c r="AY20" i="1"/>
  <c r="AW20" i="1"/>
  <c r="AA30" i="1"/>
  <c r="T30" i="1"/>
  <c r="X30" i="1" s="1"/>
  <c r="Z30" i="1"/>
  <c r="O30" i="1"/>
  <c r="M30" i="1" s="1"/>
  <c r="P30" i="1" s="1"/>
  <c r="J30" i="1" s="1"/>
  <c r="K30" i="1" s="1"/>
  <c r="R20" i="1"/>
  <c r="S20" i="1" s="1"/>
  <c r="T25" i="1"/>
  <c r="X25" i="1" s="1"/>
  <c r="AA25" i="1"/>
  <c r="Z25" i="1"/>
  <c r="AA22" i="1"/>
  <c r="T22" i="1"/>
  <c r="X22" i="1" s="1"/>
  <c r="Z22" i="1"/>
  <c r="AB21" i="1"/>
  <c r="O24" i="1"/>
  <c r="M24" i="1" s="1"/>
  <c r="P24" i="1" s="1"/>
  <c r="J24" i="1" s="1"/>
  <c r="K24" i="1" s="1"/>
  <c r="O19" i="1"/>
  <c r="M19" i="1" s="1"/>
  <c r="P19" i="1" s="1"/>
  <c r="J19" i="1" s="1"/>
  <c r="K19" i="1" s="1"/>
  <c r="AA26" i="1"/>
  <c r="T26" i="1"/>
  <c r="X26" i="1" s="1"/>
  <c r="Z26" i="1"/>
  <c r="AB22" i="1" l="1"/>
  <c r="AB30" i="1"/>
  <c r="AB19" i="1"/>
  <c r="AB26" i="1"/>
  <c r="AB25" i="1"/>
  <c r="AB24" i="1"/>
  <c r="T20" i="1"/>
  <c r="X20" i="1" s="1"/>
  <c r="AA20" i="1"/>
  <c r="Z20" i="1"/>
  <c r="O20" i="1"/>
  <c r="M20" i="1" s="1"/>
  <c r="P20" i="1" s="1"/>
  <c r="J20" i="1" s="1"/>
  <c r="K20" i="1" s="1"/>
  <c r="AB28" i="1"/>
  <c r="AB20" i="1" l="1"/>
</calcChain>
</file>

<file path=xl/sharedStrings.xml><?xml version="1.0" encoding="utf-8"?>
<sst xmlns="http://schemas.openxmlformats.org/spreadsheetml/2006/main" count="1032" uniqueCount="438">
  <si>
    <t>File opened</t>
  </si>
  <si>
    <t>2020-09-09 10:54:53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</si>
  <si>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</si>
  <si>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</si>
  <si>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</si>
  <si>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</si>
  <si>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</si>
  <si>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</si>
  <si>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</si>
  <si>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</si>
  <si>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</si>
  <si>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</si>
  <si>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</si>
  <si>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{"h2obspan2b": "0.069531", "h2obspanconc1": "12.3", "co2aspanconc2": "314.9", "co2bspanconc2": "314.9", "co2bspan1": "0.99974", "chamberpressurezero": "2.63676", "h2oaspan2b": "0.0708394", "co2bspan2": "-0.0307497", "co2aspanconc1": "2475", "h2oaspanconc2": "0", "h2obspan2": "0", "h2obspanconc2": "0", "co2bzero": "0.906224", "co2aspan2a": "0.312431", "flowbzero": "0.28968", "h2obzero": "1.07175", "co2aspan2": "-0.0307414", "ssb_ref": "31753.4", "h2oaspan1": "1.00685", "h2obspan2a": "0.0694225", "co2azero": "0.921054", "tbzero": "0.254194", "co2bspanconc1": "2475", "co2bspan2a": "0.311555", "flowmeterzero": "1.00382", "ssa_ref": "36120.6", "co2aspan2b": "0.309446", "h2oazero": "1.08538", "oxygen": "21", "tazero": "0.147623", "h2oaspanconc1": "12.3", "h2obspan1": "1.00156", "h2oaspan2a": "0.0703577", "h2oaspan2": "0", "co2bspan2b": "0.308489", "flowazero": "0.35803", "co2aspan1": "1.00005"}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</si>
  <si>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</si>
  <si>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</si>
  <si>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</si>
  <si>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</si>
  <si>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</si>
  <si>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</si>
  <si>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</si>
  <si>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</si>
  <si>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</si>
  <si>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10:54:53</t>
  </si>
  <si>
    <t>Stability Definition:	ΔH2O (Meas2): Slp&lt;0.5 Per=20	ΔCO2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</si>
  <si>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</si>
  <si>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</si>
  <si>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</si>
  <si>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</si>
  <si>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</si>
  <si>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</si>
  <si>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</si>
  <si>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</si>
  <si>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</si>
  <si>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</si>
  <si>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</si>
  <si>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</si>
  <si>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</si>
  <si>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</si>
  <si>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</si>
  <si>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</si>
  <si>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</si>
  <si>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</si>
  <si>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</si>
  <si>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</si>
  <si>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</si>
  <si>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</si>
  <si>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</si>
  <si>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</si>
  <si>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</si>
  <si>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</si>
  <si>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</si>
  <si>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</si>
  <si>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</si>
  <si>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</si>
  <si>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</si>
  <si>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</si>
  <si>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</si>
  <si>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</si>
  <si>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</si>
  <si>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</si>
  <si>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</si>
  <si>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</si>
  <si>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</si>
  <si>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</si>
  <si>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</si>
  <si>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</si>
  <si>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</si>
  <si>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</si>
  <si>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</si>
  <si>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</si>
  <si>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</si>
  <si>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</si>
  <si>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</si>
  <si>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</si>
  <si>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</si>
  <si>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</si>
  <si>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</si>
  <si>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</si>
  <si>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</si>
  <si>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</si>
  <si>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</si>
  <si>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</si>
  <si>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</si>
  <si>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</si>
  <si>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</si>
  <si>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</si>
  <si>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</si>
  <si>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</si>
  <si>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</si>
  <si>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</si>
  <si>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</si>
  <si>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</si>
  <si>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</si>
  <si>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</si>
  <si>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</si>
  <si>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</si>
  <si>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</si>
  <si>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</si>
  <si>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</si>
  <si>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</si>
  <si>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</si>
  <si>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</si>
  <si>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</si>
  <si>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</si>
  <si>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</si>
  <si>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</si>
  <si>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</si>
  <si>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</si>
  <si>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</si>
  <si>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</si>
  <si>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</si>
  <si>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</si>
  <si>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</si>
  <si>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</si>
  <si>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</si>
  <si>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</si>
  <si>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</si>
  <si>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</si>
  <si>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</si>
  <si>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</si>
  <si>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</si>
  <si>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</si>
  <si>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</si>
  <si>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</si>
  <si>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</si>
  <si>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</si>
  <si>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</si>
  <si>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</si>
  <si>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</si>
  <si>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</si>
  <si>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</si>
  <si>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</si>
  <si>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</si>
  <si>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</si>
  <si>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</si>
  <si>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</si>
  <si>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</si>
  <si>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</si>
  <si>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</si>
  <si>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</si>
  <si>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</si>
  <si>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</si>
  <si>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</si>
  <si>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</si>
  <si>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</si>
  <si>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</si>
  <si>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</si>
  <si>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</si>
  <si>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</si>
  <si>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</si>
  <si>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</si>
  <si>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</si>
  <si>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</si>
  <si>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</si>
  <si>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</si>
  <si>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</si>
  <si>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</si>
  <si>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</si>
  <si>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</si>
  <si>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</si>
  <si>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</si>
  <si>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</si>
  <si>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</si>
  <si>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</si>
  <si>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</si>
  <si>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</si>
  <si>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</si>
  <si>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</si>
  <si>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</si>
  <si>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</si>
  <si>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</si>
  <si>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</si>
  <si>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</si>
  <si>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</si>
  <si>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</si>
  <si>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</si>
  <si>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</si>
  <si>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</si>
  <si>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</si>
  <si>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</si>
  <si>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</si>
  <si>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</si>
  <si>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</si>
  <si>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</si>
  <si>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</si>
  <si>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</si>
  <si>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</si>
  <si>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</si>
  <si>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</si>
  <si>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</si>
  <si>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</si>
  <si>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</si>
  <si>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</si>
  <si>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</si>
  <si>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</si>
  <si>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</si>
  <si>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</si>
  <si>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</si>
  <si>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</si>
  <si>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</si>
  <si>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</si>
  <si>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</si>
  <si>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</si>
  <si>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</si>
  <si>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</si>
  <si>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</si>
  <si>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</si>
  <si>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</si>
  <si>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</si>
  <si>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</si>
  <si>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</si>
  <si>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</si>
  <si>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</si>
  <si>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</si>
  <si>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</si>
  <si>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</si>
  <si>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</si>
  <si>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</si>
  <si>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</si>
  <si>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</si>
  <si>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</si>
  <si>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</si>
  <si>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</si>
  <si>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</si>
  <si>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</si>
  <si>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</si>
  <si>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</si>
  <si>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</si>
  <si>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</si>
  <si>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</si>
  <si>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</si>
  <si>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</si>
  <si>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</si>
  <si>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</si>
  <si>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</si>
  <si>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</si>
  <si>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</si>
  <si>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</si>
  <si>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</si>
  <si>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</si>
  <si>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</si>
  <si>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</si>
  <si>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</si>
  <si>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</si>
  <si>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</si>
  <si>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</si>
  <si>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</si>
  <si>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</si>
  <si>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</si>
  <si>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</si>
  <si>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</si>
  <si>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</si>
  <si>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</si>
  <si>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</si>
  <si>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</si>
  <si>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</si>
  <si>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</si>
  <si>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</si>
  <si>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</si>
  <si>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</si>
  <si>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</si>
  <si>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</si>
  <si>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</si>
  <si>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</si>
  <si>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</si>
  <si>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</si>
  <si>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</si>
  <si>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</si>
  <si>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</si>
  <si>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</si>
  <si>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</si>
  <si>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</si>
  <si>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</si>
  <si>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</si>
  <si>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</si>
  <si>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</si>
  <si>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</si>
  <si>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</si>
  <si>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</si>
  <si>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</si>
  <si>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</si>
  <si>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</si>
  <si>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</si>
  <si>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</si>
  <si>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</si>
  <si>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</si>
  <si>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</si>
  <si>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</si>
  <si>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</si>
  <si>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</si>
  <si>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</si>
  <si>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</si>
  <si>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</si>
  <si>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</si>
  <si>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</si>
  <si>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</si>
  <si>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</si>
  <si>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</si>
  <si>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</si>
  <si>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</si>
  <si>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</si>
  <si>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</si>
  <si>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</si>
  <si>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</si>
  <si>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</si>
  <si>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</si>
  <si>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</si>
  <si>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</si>
  <si>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</si>
  <si>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</si>
  <si>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</si>
  <si>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</si>
  <si>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</si>
  <si>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</si>
  <si>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</si>
  <si>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</si>
  <si>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</si>
  <si>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</si>
  <si>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</si>
  <si>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</si>
  <si>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</si>
  <si>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</si>
  <si>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</si>
  <si>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</si>
  <si>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</si>
  <si>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</si>
  <si>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</si>
  <si>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</si>
  <si>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</si>
  <si>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</si>
  <si>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</si>
  <si>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</si>
  <si>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</si>
  <si>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</si>
  <si>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</si>
  <si>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</si>
  <si>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</si>
  <si>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</si>
  <si>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</si>
  <si>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</si>
  <si>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</si>
  <si>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</si>
  <si>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</si>
  <si>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</si>
  <si>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</si>
  <si>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</si>
  <si>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</si>
  <si>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</si>
  <si>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</si>
  <si>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</si>
  <si>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</si>
  <si>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</si>
  <si>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</si>
  <si>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</si>
  <si>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</si>
  <si>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</si>
  <si>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</si>
  <si>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</si>
  <si>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</si>
  <si>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</si>
  <si>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</si>
  <si>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</si>
  <si>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</si>
  <si>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</si>
  <si>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</si>
  <si>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</si>
  <si>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</si>
  <si>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</si>
  <si>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mg</t>
  </si>
  <si>
    <t>hrs</t>
  </si>
  <si>
    <t>min</t>
  </si>
  <si>
    <t>MPF-431-20200909-10_49_41</t>
  </si>
  <si>
    <t>-</t>
  </si>
  <si>
    <t>2/2</t>
  </si>
  <si>
    <t>00000000</t>
  </si>
  <si>
    <t>iiiiiiii</t>
  </si>
  <si>
    <t>off</t>
  </si>
  <si>
    <t>20200909 11:26:58</t>
  </si>
  <si>
    <t>11:26:58</t>
  </si>
  <si>
    <t>MPF-434-20200909-11_27_18</t>
  </si>
  <si>
    <t>DARK-435-20200909-11_27_20</t>
  </si>
  <si>
    <t>11:26:29</t>
  </si>
  <si>
    <t>20200909 11:28:42</t>
  </si>
  <si>
    <t>11:28:42</t>
  </si>
  <si>
    <t>MPF-436-20200909-11_29_02</t>
  </si>
  <si>
    <t>DARK-437-20200909-11_29_04</t>
  </si>
  <si>
    <t>11:28:05</t>
  </si>
  <si>
    <t>20200909 11:30:41</t>
  </si>
  <si>
    <t>11:30:41</t>
  </si>
  <si>
    <t>MPF-438-20200909-11_31_01</t>
  </si>
  <si>
    <t>DARK-439-20200909-11_31_03</t>
  </si>
  <si>
    <t>11:29:56</t>
  </si>
  <si>
    <t>20200909 11:32:26</t>
  </si>
  <si>
    <t>11:32:26</t>
  </si>
  <si>
    <t>MPF-440-20200909-11_32_46</t>
  </si>
  <si>
    <t>DARK-441-20200909-11_32_48</t>
  </si>
  <si>
    <t>11:31:47</t>
  </si>
  <si>
    <t>20200909 11:34:13</t>
  </si>
  <si>
    <t>11:34:13</t>
  </si>
  <si>
    <t>MPF-442-20200909-11_34_33</t>
  </si>
  <si>
    <t>DARK-443-20200909-11_34_35</t>
  </si>
  <si>
    <t>11:33:39</t>
  </si>
  <si>
    <t>20200909 11:35:52</t>
  </si>
  <si>
    <t>11:35:52</t>
  </si>
  <si>
    <t>MPF-444-20200909-11_36_12</t>
  </si>
  <si>
    <t>DARK-445-20200909-11_36_14</t>
  </si>
  <si>
    <t>11:35:25</t>
  </si>
  <si>
    <t>20200909 11:37:53</t>
  </si>
  <si>
    <t>11:37:53</t>
  </si>
  <si>
    <t>MPF-446-20200909-11_38_12</t>
  </si>
  <si>
    <t>DARK-447-20200909-11_38_14</t>
  </si>
  <si>
    <t>11:37:06</t>
  </si>
  <si>
    <t>1/2</t>
  </si>
  <si>
    <t>20200909 11:39:53</t>
  </si>
  <si>
    <t>11:39:53</t>
  </si>
  <si>
    <t>MPF-448-20200909-11_40_13</t>
  </si>
  <si>
    <t>DARK-449-20200909-11_40_15</t>
  </si>
  <si>
    <t>11:39:06</t>
  </si>
  <si>
    <t>20200909 11:41:43</t>
  </si>
  <si>
    <t>11:41:43</t>
  </si>
  <si>
    <t>MPF-450-20200909-11_42_03</t>
  </si>
  <si>
    <t>DARK-451-20200909-11_42_05</t>
  </si>
  <si>
    <t>11:41:06</t>
  </si>
  <si>
    <t>20200909 11:43:44</t>
  </si>
  <si>
    <t>11:43:44</t>
  </si>
  <si>
    <t>MPF-452-20200909-11_44_03</t>
  </si>
  <si>
    <t>DARK-453-20200909-11_44_05</t>
  </si>
  <si>
    <t>11:42:54</t>
  </si>
  <si>
    <t>20200909 11:45:21</t>
  </si>
  <si>
    <t>11:45:21</t>
  </si>
  <si>
    <t>MPF-454-20200909-11_45_41</t>
  </si>
  <si>
    <t>11:44:53</t>
  </si>
  <si>
    <t>20200909 12:05:29</t>
  </si>
  <si>
    <t>12:05:29</t>
  </si>
  <si>
    <t>MPF-455-20200909-12_05_49</t>
  </si>
  <si>
    <t>12:05:52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</si>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</sst>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3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437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369</v>
      </c>
      <c r="GM18" t="s">
        <v>369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1599668818.5999999</v>
      </c>
      <c r="C19">
        <v>1860.0999999046301</v>
      </c>
      <c r="D19" t="s">
        <v>378</v>
      </c>
      <c r="E19" t="s">
        <v>379</v>
      </c>
      <c r="F19">
        <v>1599668818.5999999</v>
      </c>
      <c r="G19">
        <f t="shared" ref="G19:G30" si="0">CM19*AE19*(CI19-CJ19)/(100*$B$7*(1000-AE19*CI19))</f>
        <v>2.9746108129248328E-3</v>
      </c>
      <c r="H19">
        <f t="shared" ref="H19:H30" si="1">CM19*AE19*(CH19-CG19*(1000-AE19*CJ19)/(1000-AE19*CI19))/(100*$B$7)</f>
        <v>19.110248784809361</v>
      </c>
      <c r="I19">
        <f t="shared" ref="I19:I30" si="2">CG19 - IF(AE19&gt;1, H19*$B$7*100/(AG19*CU19), 0)</f>
        <v>375.71</v>
      </c>
      <c r="J19">
        <f t="shared" ref="J19:J30" si="3">((P19-G19/2)*I19-H19)/(P19+G19/2)</f>
        <v>289.82472223876584</v>
      </c>
      <c r="K19">
        <f t="shared" ref="K19:K30" si="4">J19*(CN19+CO19)/1000</f>
        <v>29.600666617463542</v>
      </c>
      <c r="L19">
        <f t="shared" ref="L19:L30" si="5">(CG19 - IF(AE19&gt;1, H19*$B$7*100/(AG19*CU19), 0))*(CN19+CO19)/1000</f>
        <v>38.372387175740002</v>
      </c>
      <c r="M19">
        <f t="shared" ref="M19:M30" si="6">2/((1/O19-1/N19)+SIGN(O19)*SQRT((1/O19-1/N19)*(1/O19-1/N19) + 4*$C$7/(($C$7+1)*($C$7+1))*(2*1/O19*1/N19-1/N19*1/N19)))</f>
        <v>0.39827695980041861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2.9635710741028838</v>
      </c>
      <c r="O19">
        <f t="shared" ref="O19:O30" si="8">G19*(1000-(1000*0.61365*EXP(17.502*S19/(240.97+S19))/(CN19+CO19)+CI19)/2)/(1000*0.61365*EXP(17.502*S19/(240.97+S19))/(CN19+CO19)-CI19)</f>
        <v>0.3707520347170869</v>
      </c>
      <c r="P19">
        <f t="shared" ref="P19:P30" si="9">1/(($C$7+1)/(M19/1.6)+1/(N19/1.37)) + $C$7/(($C$7+1)/(M19/1.6) + $C$7/(N19/1.37))</f>
        <v>0.23403431530212837</v>
      </c>
      <c r="Q19">
        <f t="shared" ref="Q19:Q30" si="10">(CC19*CE19)</f>
        <v>209.73782332053682</v>
      </c>
      <c r="R19">
        <f t="shared" ref="R19:R30" si="11">(CP19+(Q19+2*0.95*0.0000000567*(((CP19+$B$9)+273)^4-(CP19+273)^4)-44100*G19)/(1.84*29.3*N19+8*0.95*0.0000000567*(CP19+273)^3))</f>
        <v>23.960488357999036</v>
      </c>
      <c r="S19">
        <f t="shared" ref="S19:S30" si="12">($C$9*CQ19+$D$9*CR19+$E$9*R19)</f>
        <v>22.990300000000001</v>
      </c>
      <c r="T19">
        <f t="shared" ref="T19:T30" si="13">0.61365*EXP(17.502*S19/(240.97+S19))</f>
        <v>2.8180666856085814</v>
      </c>
      <c r="U19">
        <f t="shared" ref="U19:U30" si="14">(V19/W19*100)</f>
        <v>69.434542604989986</v>
      </c>
      <c r="V19">
        <f t="shared" ref="V19:V30" si="15">CI19*(CN19+CO19)/1000</f>
        <v>2.0180356151466001</v>
      </c>
      <c r="W19">
        <f t="shared" ref="W19:W30" si="16">0.61365*EXP(17.502*CP19/(240.97+CP19))</f>
        <v>2.9063856971408524</v>
      </c>
      <c r="X19">
        <f t="shared" ref="X19:X30" si="17">(T19-CI19*(CN19+CO19)/1000)</f>
        <v>0.8000310704619813</v>
      </c>
      <c r="Y19">
        <f t="shared" ref="Y19:Y30" si="18">(-G19*44100)</f>
        <v>-131.18033684998514</v>
      </c>
      <c r="Z19">
        <f t="shared" ref="Z19:Z30" si="19">2*29.3*N19*0.92*(CP19-S19)</f>
        <v>81.611559945985263</v>
      </c>
      <c r="AA19">
        <f t="shared" ref="AA19:AA30" si="20">2*0.95*0.0000000567*(((CP19+$B$9)+273)^4-(S19+273)^4)</f>
        <v>5.7227401748967948</v>
      </c>
      <c r="AB19">
        <f t="shared" ref="AB19:AB30" si="21">Q19+AA19+Y19+Z19</f>
        <v>165.89178659143374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54545.270641591764</v>
      </c>
      <c r="AH19" t="s">
        <v>372</v>
      </c>
      <c r="AI19">
        <v>10478.700000000001</v>
      </c>
      <c r="AJ19">
        <v>643.08076923076896</v>
      </c>
      <c r="AK19">
        <v>3120.19</v>
      </c>
      <c r="AL19">
        <f t="shared" ref="AL19:AL30" si="25">AK19-AJ19</f>
        <v>2477.1092307692311</v>
      </c>
      <c r="AM19">
        <f t="shared" ref="AM19:AM30" si="26">AL19/AK19</f>
        <v>0.79389691998539547</v>
      </c>
      <c r="AN19">
        <v>-1.6752138174023701</v>
      </c>
      <c r="AO19" t="s">
        <v>380</v>
      </c>
      <c r="AP19">
        <v>10487.3</v>
      </c>
      <c r="AQ19">
        <v>752.45749999999998</v>
      </c>
      <c r="AR19">
        <v>1049.45</v>
      </c>
      <c r="AS19">
        <f t="shared" ref="AS19:AS30" si="27">1-AQ19/AR19</f>
        <v>0.28299823717185202</v>
      </c>
      <c r="AT19">
        <v>0.5</v>
      </c>
      <c r="AU19">
        <f t="shared" ref="AU19:AU30" si="28">CC19</f>
        <v>1093.2212916335443</v>
      </c>
      <c r="AV19">
        <f t="shared" ref="AV19:AV30" si="29">H19</f>
        <v>19.110248784809361</v>
      </c>
      <c r="AW19">
        <f t="shared" ref="AW19:AW30" si="30">AS19*AT19*AU19</f>
        <v>154.68984918551408</v>
      </c>
      <c r="AX19">
        <f t="shared" ref="AX19:AX30" si="31">BC19/AR19</f>
        <v>0.47851731859545482</v>
      </c>
      <c r="AY19">
        <f t="shared" ref="AY19:AY30" si="32">(AV19-AN19)/AU19</f>
        <v>1.9013042246143124E-2</v>
      </c>
      <c r="AZ19">
        <f t="shared" ref="AZ19:AZ30" si="33">(AK19-AR19)/AR19</f>
        <v>1.973166896946019</v>
      </c>
      <c r="BA19" t="s">
        <v>381</v>
      </c>
      <c r="BB19">
        <v>547.27</v>
      </c>
      <c r="BC19">
        <f t="shared" ref="BC19:BC30" si="34">AR19-BB19</f>
        <v>502.18000000000006</v>
      </c>
      <c r="BD19">
        <f t="shared" ref="BD19:BD30" si="35">(AR19-AQ19)/(AR19-BB19)</f>
        <v>0.5914064678003903</v>
      </c>
      <c r="BE19">
        <f t="shared" ref="BE19:BE30" si="36">(AK19-AR19)/(AK19-BB19)</f>
        <v>0.80482098160844473</v>
      </c>
      <c r="BF19">
        <f t="shared" ref="BF19:BF30" si="37">(AR19-AQ19)/(AR19-AJ19)</f>
        <v>0.73084396532142004</v>
      </c>
      <c r="BG19">
        <f t="shared" ref="BG19:BG30" si="38">(AK19-AR19)/(AK19-AJ19)</f>
        <v>0.83595021740602082</v>
      </c>
      <c r="BH19">
        <f t="shared" ref="BH19:BH30" si="39">(BD19*BB19/AQ19)</f>
        <v>0.43013594473192124</v>
      </c>
      <c r="BI19">
        <f t="shared" ref="BI19:BI30" si="40">(1-BH19)</f>
        <v>0.56986405526807871</v>
      </c>
      <c r="BJ19">
        <v>434</v>
      </c>
      <c r="BK19">
        <v>300</v>
      </c>
      <c r="BL19">
        <v>300</v>
      </c>
      <c r="BM19">
        <v>300</v>
      </c>
      <c r="BN19">
        <v>10487.3</v>
      </c>
      <c r="BO19">
        <v>1001.07</v>
      </c>
      <c r="BP19">
        <v>-7.6116400000000002E-3</v>
      </c>
      <c r="BQ19">
        <v>3.86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1300.02</v>
      </c>
      <c r="CC19">
        <f t="shared" ref="CC19:CC30" si="42">CB19*CD19</f>
        <v>1093.2212916335443</v>
      </c>
      <c r="CD19">
        <f t="shared" ref="CD19:CD30" si="43">($B$13*$D$11+$C$13*$D$11+$F$13*((DU19+DM19)/MAX(DU19+DM19+DV19, 0.1)*$I$11+DV19/MAX(DU19+DM19+DV19, 0.1)*$J$11))/($B$13+$C$13+$F$13)</f>
        <v>0.84092651777168381</v>
      </c>
      <c r="CE19">
        <f t="shared" ref="CE19:CE30" si="44">($B$13*$K$11+$C$13*$K$11+$F$13*((DU19+DM19)/MAX(DU19+DM19+DV19, 0.1)*$P$11+DV19/MAX(DU19+DM19+DV19, 0.1)*$Q$11))/($B$13+$C$13+$F$13)</f>
        <v>0.1918530355433678</v>
      </c>
      <c r="CF19">
        <v>1599668818.5999999</v>
      </c>
      <c r="CG19">
        <v>375.71</v>
      </c>
      <c r="CH19">
        <v>399.98200000000003</v>
      </c>
      <c r="CI19">
        <v>19.758900000000001</v>
      </c>
      <c r="CJ19">
        <v>16.260100000000001</v>
      </c>
      <c r="CK19">
        <v>342.108</v>
      </c>
      <c r="CL19">
        <v>18.468699999999998</v>
      </c>
      <c r="CM19">
        <v>500.029</v>
      </c>
      <c r="CN19">
        <v>101.93300000000001</v>
      </c>
      <c r="CO19">
        <v>0.19999400000000001</v>
      </c>
      <c r="CP19">
        <v>23.501100000000001</v>
      </c>
      <c r="CQ19">
        <v>22.990300000000001</v>
      </c>
      <c r="CR19">
        <v>999.9</v>
      </c>
      <c r="CS19">
        <v>0</v>
      </c>
      <c r="CT19">
        <v>0</v>
      </c>
      <c r="CU19">
        <v>10001.9</v>
      </c>
      <c r="CV19">
        <v>0</v>
      </c>
      <c r="CW19">
        <v>1.5289399999999999E-3</v>
      </c>
      <c r="CX19">
        <v>-24.271699999999999</v>
      </c>
      <c r="CY19">
        <v>383.28399999999999</v>
      </c>
      <c r="CZ19">
        <v>406.59300000000002</v>
      </c>
      <c r="DA19">
        <v>3.4987200000000001</v>
      </c>
      <c r="DB19">
        <v>399.98200000000003</v>
      </c>
      <c r="DC19">
        <v>16.260100000000001</v>
      </c>
      <c r="DD19">
        <v>2.0140799999999999</v>
      </c>
      <c r="DE19">
        <v>1.6574500000000001</v>
      </c>
      <c r="DF19">
        <v>17.555499999999999</v>
      </c>
      <c r="DG19">
        <v>14.503500000000001</v>
      </c>
      <c r="DH19">
        <v>1300.02</v>
      </c>
      <c r="DI19">
        <v>0.96899999999999997</v>
      </c>
      <c r="DJ19">
        <v>3.0999700000000002E-2</v>
      </c>
      <c r="DK19">
        <v>0</v>
      </c>
      <c r="DL19">
        <v>752.26800000000003</v>
      </c>
      <c r="DM19">
        <v>4.9990300000000003</v>
      </c>
      <c r="DN19">
        <v>9641.9599999999991</v>
      </c>
      <c r="DO19">
        <v>10313.5</v>
      </c>
      <c r="DP19">
        <v>39.875</v>
      </c>
      <c r="DQ19">
        <v>42.5</v>
      </c>
      <c r="DR19">
        <v>41.311999999999998</v>
      </c>
      <c r="DS19">
        <v>41.311999999999998</v>
      </c>
      <c r="DT19">
        <v>41.75</v>
      </c>
      <c r="DU19">
        <v>1254.8800000000001</v>
      </c>
      <c r="DV19">
        <v>40.15</v>
      </c>
      <c r="DW19">
        <v>0</v>
      </c>
      <c r="DX19">
        <v>1859.7999999523199</v>
      </c>
      <c r="DY19">
        <v>0</v>
      </c>
      <c r="DZ19">
        <v>752.45749999999998</v>
      </c>
      <c r="EA19">
        <v>0.80215384515702903</v>
      </c>
      <c r="EB19">
        <v>-4.1357264963281501</v>
      </c>
      <c r="EC19">
        <v>9641.9865384615405</v>
      </c>
      <c r="ED19">
        <v>15</v>
      </c>
      <c r="EE19">
        <v>1599668789.0999999</v>
      </c>
      <c r="EF19" t="s">
        <v>382</v>
      </c>
      <c r="EG19">
        <v>1599668781.5999999</v>
      </c>
      <c r="EH19">
        <v>1599668789.0999999</v>
      </c>
      <c r="EI19">
        <v>30</v>
      </c>
      <c r="EJ19">
        <v>0.23200000000000001</v>
      </c>
      <c r="EK19">
        <v>1.7000000000000001E-2</v>
      </c>
      <c r="EL19">
        <v>33.601999999999997</v>
      </c>
      <c r="EM19">
        <v>1.29</v>
      </c>
      <c r="EN19">
        <v>400</v>
      </c>
      <c r="EO19">
        <v>16</v>
      </c>
      <c r="EP19">
        <v>0.11</v>
      </c>
      <c r="EQ19">
        <v>0.04</v>
      </c>
      <c r="ER19">
        <v>-24.307109756097599</v>
      </c>
      <c r="ES19">
        <v>-7.3793728223029501E-2</v>
      </c>
      <c r="ET19">
        <v>2.6707474105786298E-2</v>
      </c>
      <c r="EU19">
        <v>1</v>
      </c>
      <c r="EV19">
        <v>3.5005785365853601</v>
      </c>
      <c r="EW19">
        <v>1.4243205574961601E-3</v>
      </c>
      <c r="EX19">
        <v>1.3697134487141299E-3</v>
      </c>
      <c r="EY19">
        <v>1</v>
      </c>
      <c r="EZ19">
        <v>2</v>
      </c>
      <c r="FA19">
        <v>2</v>
      </c>
      <c r="FB19" t="s">
        <v>374</v>
      </c>
      <c r="FC19">
        <v>2.9356200000000001</v>
      </c>
      <c r="FD19">
        <v>2.8852000000000002</v>
      </c>
      <c r="FE19">
        <v>8.8807999999999998E-2</v>
      </c>
      <c r="FF19">
        <v>0.10020999999999999</v>
      </c>
      <c r="FG19">
        <v>9.9374599999999993E-2</v>
      </c>
      <c r="FH19">
        <v>8.9280100000000001E-2</v>
      </c>
      <c r="FI19">
        <v>29302.1</v>
      </c>
      <c r="FJ19">
        <v>29396</v>
      </c>
      <c r="FK19">
        <v>29782.1</v>
      </c>
      <c r="FL19">
        <v>29796.5</v>
      </c>
      <c r="FM19">
        <v>35743.5</v>
      </c>
      <c r="FN19">
        <v>34672.5</v>
      </c>
      <c r="FO19">
        <v>43135.199999999997</v>
      </c>
      <c r="FP19">
        <v>40856.300000000003</v>
      </c>
      <c r="FQ19">
        <v>2.1105700000000001</v>
      </c>
      <c r="FR19">
        <v>2.0239699999999998</v>
      </c>
      <c r="FS19">
        <v>8.2701400000000005E-3</v>
      </c>
      <c r="FT19">
        <v>0</v>
      </c>
      <c r="FU19">
        <v>22.854199999999999</v>
      </c>
      <c r="FV19">
        <v>999.9</v>
      </c>
      <c r="FW19">
        <v>40.838000000000001</v>
      </c>
      <c r="FX19">
        <v>32.226999999999997</v>
      </c>
      <c r="FY19">
        <v>19.377500000000001</v>
      </c>
      <c r="FZ19">
        <v>63.991199999999999</v>
      </c>
      <c r="GA19">
        <v>36.386200000000002</v>
      </c>
      <c r="GB19">
        <v>1</v>
      </c>
      <c r="GC19">
        <v>7.9496900000000006E-3</v>
      </c>
      <c r="GD19">
        <v>2.1850299999999998</v>
      </c>
      <c r="GE19">
        <v>20.240400000000001</v>
      </c>
      <c r="GF19">
        <v>5.25143</v>
      </c>
      <c r="GG19">
        <v>12.039899999999999</v>
      </c>
      <c r="GH19">
        <v>5.0249499999999996</v>
      </c>
      <c r="GI19">
        <v>3.3010000000000002</v>
      </c>
      <c r="GJ19">
        <v>9999</v>
      </c>
      <c r="GK19">
        <v>999.9</v>
      </c>
      <c r="GL19">
        <v>9999</v>
      </c>
      <c r="GM19">
        <v>9999</v>
      </c>
      <c r="GN19">
        <v>1.87822</v>
      </c>
      <c r="GO19">
        <v>1.8798600000000001</v>
      </c>
      <c r="GP19">
        <v>1.8788</v>
      </c>
      <c r="GQ19">
        <v>1.87927</v>
      </c>
      <c r="GR19">
        <v>1.8806799999999999</v>
      </c>
      <c r="GS19">
        <v>1.8753200000000001</v>
      </c>
      <c r="GT19">
        <v>1.88232</v>
      </c>
      <c r="GU19">
        <v>1.8771599999999999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33.601999999999997</v>
      </c>
      <c r="HJ19">
        <v>1.2902</v>
      </c>
      <c r="HK19">
        <v>33.602047619047603</v>
      </c>
      <c r="HL19">
        <v>0</v>
      </c>
      <c r="HM19">
        <v>0</v>
      </c>
      <c r="HN19">
        <v>0</v>
      </c>
      <c r="HO19">
        <v>1.290165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0.6</v>
      </c>
      <c r="HX19">
        <v>0.5</v>
      </c>
      <c r="HY19">
        <v>2</v>
      </c>
      <c r="HZ19">
        <v>511.12599999999998</v>
      </c>
      <c r="IA19">
        <v>509.43</v>
      </c>
      <c r="IB19">
        <v>20.687000000000001</v>
      </c>
      <c r="IC19">
        <v>27.2851</v>
      </c>
      <c r="ID19">
        <v>29.9999</v>
      </c>
      <c r="IE19">
        <v>27.331199999999999</v>
      </c>
      <c r="IF19">
        <v>27.311599999999999</v>
      </c>
      <c r="IG19">
        <v>18.5381</v>
      </c>
      <c r="IH19">
        <v>100</v>
      </c>
      <c r="II19">
        <v>0</v>
      </c>
      <c r="IJ19">
        <v>20.6904</v>
      </c>
      <c r="IK19">
        <v>400</v>
      </c>
      <c r="IL19">
        <v>14.9412</v>
      </c>
      <c r="IM19">
        <v>100.93600000000001</v>
      </c>
      <c r="IN19">
        <v>111.252</v>
      </c>
    </row>
    <row r="20" spans="1:248" x14ac:dyDescent="0.35">
      <c r="A20">
        <v>3</v>
      </c>
      <c r="B20">
        <v>1599668922.5999999</v>
      </c>
      <c r="C20">
        <v>1964.0999999046301</v>
      </c>
      <c r="D20" t="s">
        <v>383</v>
      </c>
      <c r="E20" t="s">
        <v>384</v>
      </c>
      <c r="F20">
        <v>1599668922.5999999</v>
      </c>
      <c r="G20">
        <f t="shared" si="0"/>
        <v>2.9102360117172245E-3</v>
      </c>
      <c r="H20">
        <f t="shared" si="1"/>
        <v>19.033371240305026</v>
      </c>
      <c r="I20">
        <f t="shared" si="2"/>
        <v>375.88400000000001</v>
      </c>
      <c r="J20">
        <f t="shared" si="3"/>
        <v>287.80234441335443</v>
      </c>
      <c r="K20">
        <f t="shared" si="4"/>
        <v>29.393556778606897</v>
      </c>
      <c r="L20">
        <f t="shared" si="5"/>
        <v>38.389429101735999</v>
      </c>
      <c r="M20">
        <f t="shared" si="6"/>
        <v>0.38568303677785715</v>
      </c>
      <c r="N20">
        <f t="shared" si="7"/>
        <v>2.9614359867708151</v>
      </c>
      <c r="O20">
        <f t="shared" si="8"/>
        <v>0.35979339216486605</v>
      </c>
      <c r="P20">
        <f t="shared" si="9"/>
        <v>0.22705196737168895</v>
      </c>
      <c r="Q20">
        <f t="shared" si="10"/>
        <v>177.77670715797288</v>
      </c>
      <c r="R20">
        <f t="shared" si="11"/>
        <v>23.835373735351009</v>
      </c>
      <c r="S20">
        <f t="shared" si="12"/>
        <v>22.999700000000001</v>
      </c>
      <c r="T20">
        <f t="shared" si="13"/>
        <v>2.8196705241275932</v>
      </c>
      <c r="U20">
        <f t="shared" si="14"/>
        <v>69.077598782860477</v>
      </c>
      <c r="V20">
        <f t="shared" si="15"/>
        <v>2.0131154184993996</v>
      </c>
      <c r="W20">
        <f t="shared" si="16"/>
        <v>2.914281118582966</v>
      </c>
      <c r="X20">
        <f t="shared" si="17"/>
        <v>0.80655510562819366</v>
      </c>
      <c r="Y20">
        <f t="shared" si="18"/>
        <v>-128.34140811672961</v>
      </c>
      <c r="Z20">
        <f t="shared" si="19"/>
        <v>87.236550332425622</v>
      </c>
      <c r="AA20">
        <f t="shared" si="20"/>
        <v>6.1232712260563638</v>
      </c>
      <c r="AB20">
        <f t="shared" si="21"/>
        <v>142.79512059972527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54473.682281825495</v>
      </c>
      <c r="AH20" t="s">
        <v>372</v>
      </c>
      <c r="AI20">
        <v>10478.700000000001</v>
      </c>
      <c r="AJ20">
        <v>643.08076923076896</v>
      </c>
      <c r="AK20">
        <v>3120.19</v>
      </c>
      <c r="AL20">
        <f t="shared" si="25"/>
        <v>2477.1092307692311</v>
      </c>
      <c r="AM20">
        <f t="shared" si="26"/>
        <v>0.79389691998539547</v>
      </c>
      <c r="AN20">
        <v>-1.6752138174023701</v>
      </c>
      <c r="AO20" t="s">
        <v>385</v>
      </c>
      <c r="AP20">
        <v>10489.6</v>
      </c>
      <c r="AQ20">
        <v>769.36032</v>
      </c>
      <c r="AR20">
        <v>1170.45</v>
      </c>
      <c r="AS20">
        <f t="shared" si="27"/>
        <v>0.34267989234909657</v>
      </c>
      <c r="AT20">
        <v>0.5</v>
      </c>
      <c r="AU20">
        <f t="shared" si="28"/>
        <v>925.19159028717161</v>
      </c>
      <c r="AV20">
        <f t="shared" si="29"/>
        <v>19.033371240305026</v>
      </c>
      <c r="AW20">
        <f t="shared" si="30"/>
        <v>158.52227728094871</v>
      </c>
      <c r="AX20">
        <f t="shared" si="31"/>
        <v>0.51881754880601472</v>
      </c>
      <c r="AY20">
        <f t="shared" si="32"/>
        <v>2.2383023446289247E-2</v>
      </c>
      <c r="AZ20">
        <f t="shared" si="33"/>
        <v>1.6658037506941774</v>
      </c>
      <c r="BA20" t="s">
        <v>386</v>
      </c>
      <c r="BB20">
        <v>563.20000000000005</v>
      </c>
      <c r="BC20">
        <f t="shared" si="34"/>
        <v>607.25</v>
      </c>
      <c r="BD20">
        <f t="shared" si="35"/>
        <v>0.66050173734046935</v>
      </c>
      <c r="BE20">
        <f t="shared" si="36"/>
        <v>0.76251373685466117</v>
      </c>
      <c r="BF20">
        <f t="shared" si="37"/>
        <v>0.76054812567461094</v>
      </c>
      <c r="BG20">
        <f t="shared" si="38"/>
        <v>0.78710295685852172</v>
      </c>
      <c r="BH20">
        <f t="shared" si="39"/>
        <v>0.48351152093488831</v>
      </c>
      <c r="BI20">
        <f t="shared" si="40"/>
        <v>0.51648847906511164</v>
      </c>
      <c r="BJ20">
        <v>436</v>
      </c>
      <c r="BK20">
        <v>300</v>
      </c>
      <c r="BL20">
        <v>300</v>
      </c>
      <c r="BM20">
        <v>300</v>
      </c>
      <c r="BN20">
        <v>10489.6</v>
      </c>
      <c r="BO20">
        <v>1095.42</v>
      </c>
      <c r="BP20">
        <v>-7.7867500000000003E-3</v>
      </c>
      <c r="BQ20">
        <v>8.99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1100.01</v>
      </c>
      <c r="CC20">
        <f t="shared" si="42"/>
        <v>925.19159028717161</v>
      </c>
      <c r="CD20">
        <f t="shared" si="43"/>
        <v>0.84107561775544915</v>
      </c>
      <c r="CE20">
        <f t="shared" si="44"/>
        <v>0.19215123551089835</v>
      </c>
      <c r="CF20">
        <v>1599668922.5999999</v>
      </c>
      <c r="CG20">
        <v>375.88400000000001</v>
      </c>
      <c r="CH20">
        <v>400.03500000000003</v>
      </c>
      <c r="CI20">
        <v>19.711099999999998</v>
      </c>
      <c r="CJ20">
        <v>16.2879</v>
      </c>
      <c r="CK20">
        <v>342.29300000000001</v>
      </c>
      <c r="CL20">
        <v>18.421600000000002</v>
      </c>
      <c r="CM20">
        <v>500.036</v>
      </c>
      <c r="CN20">
        <v>101.931</v>
      </c>
      <c r="CO20">
        <v>0.20005400000000001</v>
      </c>
      <c r="CP20">
        <v>23.546099999999999</v>
      </c>
      <c r="CQ20">
        <v>22.999700000000001</v>
      </c>
      <c r="CR20">
        <v>999.9</v>
      </c>
      <c r="CS20">
        <v>0</v>
      </c>
      <c r="CT20">
        <v>0</v>
      </c>
      <c r="CU20">
        <v>9990</v>
      </c>
      <c r="CV20">
        <v>0</v>
      </c>
      <c r="CW20">
        <v>1.5289399999999999E-3</v>
      </c>
      <c r="CX20">
        <v>-24.1508</v>
      </c>
      <c r="CY20">
        <v>383.44200000000001</v>
      </c>
      <c r="CZ20">
        <v>406.65899999999999</v>
      </c>
      <c r="DA20">
        <v>3.4232499999999999</v>
      </c>
      <c r="DB20">
        <v>400.03500000000003</v>
      </c>
      <c r="DC20">
        <v>16.2879</v>
      </c>
      <c r="DD20">
        <v>2.0091800000000002</v>
      </c>
      <c r="DE20">
        <v>1.6602399999999999</v>
      </c>
      <c r="DF20">
        <v>17.5169</v>
      </c>
      <c r="DG20">
        <v>14.5296</v>
      </c>
      <c r="DH20">
        <v>1100.01</v>
      </c>
      <c r="DI20">
        <v>0.96398600000000001</v>
      </c>
      <c r="DJ20">
        <v>3.6013999999999997E-2</v>
      </c>
      <c r="DK20">
        <v>0</v>
      </c>
      <c r="DL20">
        <v>769.89</v>
      </c>
      <c r="DM20">
        <v>4.9990300000000003</v>
      </c>
      <c r="DN20">
        <v>8337.49</v>
      </c>
      <c r="DO20">
        <v>8706.48</v>
      </c>
      <c r="DP20">
        <v>39.686999999999998</v>
      </c>
      <c r="DQ20">
        <v>42.5</v>
      </c>
      <c r="DR20">
        <v>41.311999999999998</v>
      </c>
      <c r="DS20">
        <v>41.311999999999998</v>
      </c>
      <c r="DT20">
        <v>41.686999999999998</v>
      </c>
      <c r="DU20">
        <v>1055.58</v>
      </c>
      <c r="DV20">
        <v>39.44</v>
      </c>
      <c r="DW20">
        <v>0</v>
      </c>
      <c r="DX20">
        <v>103.799999952316</v>
      </c>
      <c r="DY20">
        <v>0</v>
      </c>
      <c r="DZ20">
        <v>769.36032</v>
      </c>
      <c r="EA20">
        <v>3.6919230896512198</v>
      </c>
      <c r="EB20">
        <v>44.282307761533303</v>
      </c>
      <c r="EC20">
        <v>8332.4663999999993</v>
      </c>
      <c r="ED20">
        <v>15</v>
      </c>
      <c r="EE20">
        <v>1599668885.5999999</v>
      </c>
      <c r="EF20" t="s">
        <v>387</v>
      </c>
      <c r="EG20">
        <v>1599668882.5999999</v>
      </c>
      <c r="EH20">
        <v>1599668885.5999999</v>
      </c>
      <c r="EI20">
        <v>31</v>
      </c>
      <c r="EJ20">
        <v>-1.0999999999999999E-2</v>
      </c>
      <c r="EK20">
        <v>-1E-3</v>
      </c>
      <c r="EL20">
        <v>33.591999999999999</v>
      </c>
      <c r="EM20">
        <v>1.29</v>
      </c>
      <c r="EN20">
        <v>400</v>
      </c>
      <c r="EO20">
        <v>16</v>
      </c>
      <c r="EP20">
        <v>0.08</v>
      </c>
      <c r="EQ20">
        <v>0.02</v>
      </c>
      <c r="ER20">
        <v>-24.0967926829268</v>
      </c>
      <c r="ES20">
        <v>-7.3049477351912598E-2</v>
      </c>
      <c r="ET20">
        <v>3.56754981180731E-2</v>
      </c>
      <c r="EU20">
        <v>1</v>
      </c>
      <c r="EV20">
        <v>3.4268607317073201</v>
      </c>
      <c r="EW20">
        <v>-7.6206271777021304E-3</v>
      </c>
      <c r="EX20">
        <v>2.0408121174549198E-3</v>
      </c>
      <c r="EY20">
        <v>1</v>
      </c>
      <c r="EZ20">
        <v>2</v>
      </c>
      <c r="FA20">
        <v>2</v>
      </c>
      <c r="FB20" t="s">
        <v>374</v>
      </c>
      <c r="FC20">
        <v>2.9357000000000002</v>
      </c>
      <c r="FD20">
        <v>2.8851599999999999</v>
      </c>
      <c r="FE20">
        <v>8.8854100000000005E-2</v>
      </c>
      <c r="FF20">
        <v>0.100229</v>
      </c>
      <c r="FG20">
        <v>9.9200399999999994E-2</v>
      </c>
      <c r="FH20">
        <v>8.9397099999999993E-2</v>
      </c>
      <c r="FI20">
        <v>29304.3</v>
      </c>
      <c r="FJ20">
        <v>29401</v>
      </c>
      <c r="FK20">
        <v>29785.5</v>
      </c>
      <c r="FL20">
        <v>29801.8</v>
      </c>
      <c r="FM20">
        <v>35754.800000000003</v>
      </c>
      <c r="FN20">
        <v>34674.6</v>
      </c>
      <c r="FO20">
        <v>43140.5</v>
      </c>
      <c r="FP20">
        <v>40863.800000000003</v>
      </c>
      <c r="FQ20">
        <v>2.1115699999999999</v>
      </c>
      <c r="FR20">
        <v>2.0247000000000002</v>
      </c>
      <c r="FS20">
        <v>1.1250400000000001E-2</v>
      </c>
      <c r="FT20">
        <v>0</v>
      </c>
      <c r="FU20">
        <v>22.814499999999999</v>
      </c>
      <c r="FV20">
        <v>999.9</v>
      </c>
      <c r="FW20">
        <v>40.862000000000002</v>
      </c>
      <c r="FX20">
        <v>32.247</v>
      </c>
      <c r="FY20">
        <v>19.4116</v>
      </c>
      <c r="FZ20">
        <v>64.031199999999998</v>
      </c>
      <c r="GA20">
        <v>36.366199999999999</v>
      </c>
      <c r="GB20">
        <v>1</v>
      </c>
      <c r="GC20">
        <v>2.8734799999999999E-3</v>
      </c>
      <c r="GD20">
        <v>2.0894499999999998</v>
      </c>
      <c r="GE20">
        <v>20.242799999999999</v>
      </c>
      <c r="GF20">
        <v>5.2481400000000002</v>
      </c>
      <c r="GG20">
        <v>12.039899999999999</v>
      </c>
      <c r="GH20">
        <v>5.0243500000000001</v>
      </c>
      <c r="GI20">
        <v>3.3002500000000001</v>
      </c>
      <c r="GJ20">
        <v>9999</v>
      </c>
      <c r="GK20">
        <v>999.9</v>
      </c>
      <c r="GL20">
        <v>9999</v>
      </c>
      <c r="GM20">
        <v>9999</v>
      </c>
      <c r="GN20">
        <v>1.8782000000000001</v>
      </c>
      <c r="GO20">
        <v>1.87984</v>
      </c>
      <c r="GP20">
        <v>1.8787100000000001</v>
      </c>
      <c r="GQ20">
        <v>1.8792500000000001</v>
      </c>
      <c r="GR20">
        <v>1.8806499999999999</v>
      </c>
      <c r="GS20">
        <v>1.87531</v>
      </c>
      <c r="GT20">
        <v>1.8823099999999999</v>
      </c>
      <c r="GU20">
        <v>1.87714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33.591000000000001</v>
      </c>
      <c r="HJ20">
        <v>1.2895000000000001</v>
      </c>
      <c r="HK20">
        <v>33.591549999999899</v>
      </c>
      <c r="HL20">
        <v>0</v>
      </c>
      <c r="HM20">
        <v>0</v>
      </c>
      <c r="HN20">
        <v>0</v>
      </c>
      <c r="HO20">
        <v>1.2895049999999899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0.7</v>
      </c>
      <c r="HX20">
        <v>0.6</v>
      </c>
      <c r="HY20">
        <v>2</v>
      </c>
      <c r="HZ20">
        <v>511.39</v>
      </c>
      <c r="IA20">
        <v>509.55099999999999</v>
      </c>
      <c r="IB20">
        <v>20.840800000000002</v>
      </c>
      <c r="IC20">
        <v>27.234300000000001</v>
      </c>
      <c r="ID20">
        <v>29.999700000000001</v>
      </c>
      <c r="IE20">
        <v>27.2898</v>
      </c>
      <c r="IF20">
        <v>27.272099999999998</v>
      </c>
      <c r="IG20">
        <v>18.5366</v>
      </c>
      <c r="IH20">
        <v>100</v>
      </c>
      <c r="II20">
        <v>0</v>
      </c>
      <c r="IJ20">
        <v>20.844000000000001</v>
      </c>
      <c r="IK20">
        <v>400</v>
      </c>
      <c r="IL20">
        <v>12.226699999999999</v>
      </c>
      <c r="IM20">
        <v>100.94799999999999</v>
      </c>
      <c r="IN20">
        <v>111.273</v>
      </c>
    </row>
    <row r="21" spans="1:248" x14ac:dyDescent="0.35">
      <c r="A21">
        <v>4</v>
      </c>
      <c r="B21">
        <v>1599669041.5999999</v>
      </c>
      <c r="C21">
        <v>2083.0999999046298</v>
      </c>
      <c r="D21" t="s">
        <v>388</v>
      </c>
      <c r="E21" t="s">
        <v>389</v>
      </c>
      <c r="F21">
        <v>1599669041.5999999</v>
      </c>
      <c r="G21">
        <f t="shared" si="0"/>
        <v>2.849552353159169E-3</v>
      </c>
      <c r="H21">
        <f t="shared" si="1"/>
        <v>18.787307022827001</v>
      </c>
      <c r="I21">
        <f t="shared" si="2"/>
        <v>376.19200000000001</v>
      </c>
      <c r="J21">
        <f t="shared" si="3"/>
        <v>287.07104239490104</v>
      </c>
      <c r="K21">
        <f t="shared" si="4"/>
        <v>29.319671357446552</v>
      </c>
      <c r="L21">
        <f t="shared" si="5"/>
        <v>38.421938051584</v>
      </c>
      <c r="M21">
        <f t="shared" si="6"/>
        <v>0.37548945858266475</v>
      </c>
      <c r="N21">
        <f t="shared" si="7"/>
        <v>2.9664450390670565</v>
      </c>
      <c r="O21">
        <f t="shared" si="8"/>
        <v>0.35094208074454869</v>
      </c>
      <c r="P21">
        <f t="shared" si="9"/>
        <v>0.22141041719807536</v>
      </c>
      <c r="Q21">
        <f t="shared" si="10"/>
        <v>145.85505232880325</v>
      </c>
      <c r="R21">
        <f t="shared" si="11"/>
        <v>23.678354322218159</v>
      </c>
      <c r="S21">
        <f t="shared" si="12"/>
        <v>22.9907</v>
      </c>
      <c r="T21">
        <f t="shared" si="13"/>
        <v>2.8181349177948958</v>
      </c>
      <c r="U21">
        <f t="shared" si="14"/>
        <v>68.857503719736542</v>
      </c>
      <c r="V21">
        <f t="shared" si="15"/>
        <v>2.0084315594244</v>
      </c>
      <c r="W21">
        <f t="shared" si="16"/>
        <v>2.9167940324980526</v>
      </c>
      <c r="X21">
        <f t="shared" si="17"/>
        <v>0.80970335837049578</v>
      </c>
      <c r="Y21">
        <f t="shared" si="18"/>
        <v>-125.66525877431935</v>
      </c>
      <c r="Z21">
        <f t="shared" si="19"/>
        <v>91.110403323840714</v>
      </c>
      <c r="AA21">
        <f t="shared" si="20"/>
        <v>6.3845561546618841</v>
      </c>
      <c r="AB21">
        <f t="shared" si="21"/>
        <v>117.68475303298649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54619.594221589359</v>
      </c>
      <c r="AH21" t="s">
        <v>372</v>
      </c>
      <c r="AI21">
        <v>10478.700000000001</v>
      </c>
      <c r="AJ21">
        <v>643.08076923076896</v>
      </c>
      <c r="AK21">
        <v>3120.19</v>
      </c>
      <c r="AL21">
        <f t="shared" si="25"/>
        <v>2477.1092307692311</v>
      </c>
      <c r="AM21">
        <f t="shared" si="26"/>
        <v>0.79389691998539547</v>
      </c>
      <c r="AN21">
        <v>-1.6752138174023701</v>
      </c>
      <c r="AO21" t="s">
        <v>390</v>
      </c>
      <c r="AP21">
        <v>10493.6</v>
      </c>
      <c r="AQ21">
        <v>809.68696153846201</v>
      </c>
      <c r="AR21">
        <v>1374.6</v>
      </c>
      <c r="AS21">
        <f t="shared" si="27"/>
        <v>0.41096539972467472</v>
      </c>
      <c r="AT21">
        <v>0.5</v>
      </c>
      <c r="AU21">
        <f t="shared" si="28"/>
        <v>757.19569046184836</v>
      </c>
      <c r="AV21">
        <f t="shared" si="29"/>
        <v>18.787307022827001</v>
      </c>
      <c r="AW21">
        <f t="shared" si="30"/>
        <v>155.59061480022729</v>
      </c>
      <c r="AX21">
        <f t="shared" si="31"/>
        <v>0.58007420340462679</v>
      </c>
      <c r="AY21">
        <f t="shared" si="32"/>
        <v>2.7024085184304655E-2</v>
      </c>
      <c r="AZ21">
        <f t="shared" si="33"/>
        <v>1.2698894223774191</v>
      </c>
      <c r="BA21" t="s">
        <v>391</v>
      </c>
      <c r="BB21">
        <v>577.23</v>
      </c>
      <c r="BC21">
        <f t="shared" si="34"/>
        <v>797.36999999999989</v>
      </c>
      <c r="BD21">
        <f t="shared" si="35"/>
        <v>0.70847039449883742</v>
      </c>
      <c r="BE21">
        <f t="shared" si="36"/>
        <v>0.68644021140717904</v>
      </c>
      <c r="BF21">
        <f t="shared" si="37"/>
        <v>0.77224632613896171</v>
      </c>
      <c r="BG21">
        <f t="shared" si="38"/>
        <v>0.70468834329842289</v>
      </c>
      <c r="BH21">
        <f t="shared" si="39"/>
        <v>0.50507218868824266</v>
      </c>
      <c r="BI21">
        <f t="shared" si="40"/>
        <v>0.49492781131175734</v>
      </c>
      <c r="BJ21">
        <v>438</v>
      </c>
      <c r="BK21">
        <v>300</v>
      </c>
      <c r="BL21">
        <v>300</v>
      </c>
      <c r="BM21">
        <v>300</v>
      </c>
      <c r="BN21">
        <v>10493.6</v>
      </c>
      <c r="BO21">
        <v>1284.3800000000001</v>
      </c>
      <c r="BP21">
        <v>-7.9630699999999992E-3</v>
      </c>
      <c r="BQ21">
        <v>13.76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900.01700000000005</v>
      </c>
      <c r="CC21">
        <f t="shared" si="42"/>
        <v>757.19569046184836</v>
      </c>
      <c r="CD21">
        <f t="shared" si="43"/>
        <v>0.84131265349637652</v>
      </c>
      <c r="CE21">
        <f t="shared" si="44"/>
        <v>0.19262530699275318</v>
      </c>
      <c r="CF21">
        <v>1599669041.5999999</v>
      </c>
      <c r="CG21">
        <v>376.19200000000001</v>
      </c>
      <c r="CH21">
        <v>400.02300000000002</v>
      </c>
      <c r="CI21">
        <v>19.6647</v>
      </c>
      <c r="CJ21">
        <v>16.3125</v>
      </c>
      <c r="CK21">
        <v>342.64600000000002</v>
      </c>
      <c r="CL21">
        <v>18.3718</v>
      </c>
      <c r="CM21">
        <v>500.00299999999999</v>
      </c>
      <c r="CN21">
        <v>101.934</v>
      </c>
      <c r="CO21">
        <v>0.199852</v>
      </c>
      <c r="CP21">
        <v>23.560400000000001</v>
      </c>
      <c r="CQ21">
        <v>22.9907</v>
      </c>
      <c r="CR21">
        <v>999.9</v>
      </c>
      <c r="CS21">
        <v>0</v>
      </c>
      <c r="CT21">
        <v>0</v>
      </c>
      <c r="CU21">
        <v>10018.1</v>
      </c>
      <c r="CV21">
        <v>0</v>
      </c>
      <c r="CW21">
        <v>1.5289399999999999E-3</v>
      </c>
      <c r="CX21">
        <v>-23.831</v>
      </c>
      <c r="CY21">
        <v>383.738</v>
      </c>
      <c r="CZ21">
        <v>406.65699999999998</v>
      </c>
      <c r="DA21">
        <v>3.3522599999999998</v>
      </c>
      <c r="DB21">
        <v>400.02300000000002</v>
      </c>
      <c r="DC21">
        <v>16.3125</v>
      </c>
      <c r="DD21">
        <v>2.0045099999999998</v>
      </c>
      <c r="DE21">
        <v>1.6628000000000001</v>
      </c>
      <c r="DF21">
        <v>17.48</v>
      </c>
      <c r="DG21">
        <v>14.5534</v>
      </c>
      <c r="DH21">
        <v>900.01700000000005</v>
      </c>
      <c r="DI21">
        <v>0.95599599999999996</v>
      </c>
      <c r="DJ21">
        <v>4.4003899999999999E-2</v>
      </c>
      <c r="DK21">
        <v>0</v>
      </c>
      <c r="DL21">
        <v>810.35</v>
      </c>
      <c r="DM21">
        <v>4.9990300000000003</v>
      </c>
      <c r="DN21">
        <v>7165.29</v>
      </c>
      <c r="DO21">
        <v>7097.87</v>
      </c>
      <c r="DP21">
        <v>39.375</v>
      </c>
      <c r="DQ21">
        <v>42.5</v>
      </c>
      <c r="DR21">
        <v>41.25</v>
      </c>
      <c r="DS21">
        <v>41.311999999999998</v>
      </c>
      <c r="DT21">
        <v>41.5</v>
      </c>
      <c r="DU21">
        <v>855.63</v>
      </c>
      <c r="DV21">
        <v>39.380000000000003</v>
      </c>
      <c r="DW21">
        <v>0</v>
      </c>
      <c r="DX21">
        <v>118.799999952316</v>
      </c>
      <c r="DY21">
        <v>0</v>
      </c>
      <c r="DZ21">
        <v>809.68696153846201</v>
      </c>
      <c r="EA21">
        <v>5.9944273469208103</v>
      </c>
      <c r="EB21">
        <v>47.620170953162997</v>
      </c>
      <c r="EC21">
        <v>7159.7673076923102</v>
      </c>
      <c r="ED21">
        <v>15</v>
      </c>
      <c r="EE21">
        <v>1599668996.5999999</v>
      </c>
      <c r="EF21" t="s">
        <v>392</v>
      </c>
      <c r="EG21">
        <v>1599668987.0999999</v>
      </c>
      <c r="EH21">
        <v>1599668996.5999999</v>
      </c>
      <c r="EI21">
        <v>32</v>
      </c>
      <c r="EJ21">
        <v>-4.4999999999999998E-2</v>
      </c>
      <c r="EK21">
        <v>3.0000000000000001E-3</v>
      </c>
      <c r="EL21">
        <v>33.545999999999999</v>
      </c>
      <c r="EM21">
        <v>1.2929999999999999</v>
      </c>
      <c r="EN21">
        <v>400</v>
      </c>
      <c r="EO21">
        <v>16</v>
      </c>
      <c r="EP21">
        <v>0.08</v>
      </c>
      <c r="EQ21">
        <v>0.04</v>
      </c>
      <c r="ER21">
        <v>-23.8361634146341</v>
      </c>
      <c r="ES21">
        <v>-8.3636236933802302E-2</v>
      </c>
      <c r="ET21">
        <v>3.4576008572824897E-2</v>
      </c>
      <c r="EU21">
        <v>1</v>
      </c>
      <c r="EV21">
        <v>3.3529826829268301</v>
      </c>
      <c r="EW21">
        <v>-8.1204878048906602E-3</v>
      </c>
      <c r="EX21">
        <v>1.46531945137797E-3</v>
      </c>
      <c r="EY21">
        <v>1</v>
      </c>
      <c r="EZ21">
        <v>2</v>
      </c>
      <c r="FA21">
        <v>2</v>
      </c>
      <c r="FB21" t="s">
        <v>374</v>
      </c>
      <c r="FC21">
        <v>2.9356800000000001</v>
      </c>
      <c r="FD21">
        <v>2.8852000000000002</v>
      </c>
      <c r="FE21">
        <v>8.8939099999999993E-2</v>
      </c>
      <c r="FF21">
        <v>0.10023899999999999</v>
      </c>
      <c r="FG21">
        <v>9.9019499999999996E-2</v>
      </c>
      <c r="FH21">
        <v>8.9505000000000001E-2</v>
      </c>
      <c r="FI21">
        <v>29302.7</v>
      </c>
      <c r="FJ21">
        <v>29403.599999999999</v>
      </c>
      <c r="FK21">
        <v>29786.400000000001</v>
      </c>
      <c r="FL21">
        <v>29804.400000000001</v>
      </c>
      <c r="FM21">
        <v>35762.699999999997</v>
      </c>
      <c r="FN21">
        <v>34673.5</v>
      </c>
      <c r="FO21">
        <v>43141.3</v>
      </c>
      <c r="FP21">
        <v>40867.4</v>
      </c>
      <c r="FQ21">
        <v>2.1116999999999999</v>
      </c>
      <c r="FR21">
        <v>2.0251999999999999</v>
      </c>
      <c r="FS21">
        <v>9.0897100000000008E-3</v>
      </c>
      <c r="FT21">
        <v>0</v>
      </c>
      <c r="FU21">
        <v>22.841100000000001</v>
      </c>
      <c r="FV21">
        <v>999.9</v>
      </c>
      <c r="FW21">
        <v>40.862000000000002</v>
      </c>
      <c r="FX21">
        <v>32.256999999999998</v>
      </c>
      <c r="FY21">
        <v>19.4223</v>
      </c>
      <c r="FZ21">
        <v>63.801200000000001</v>
      </c>
      <c r="GA21">
        <v>36.298099999999998</v>
      </c>
      <c r="GB21">
        <v>1</v>
      </c>
      <c r="GC21">
        <v>-5.2845500000000005E-4</v>
      </c>
      <c r="GD21">
        <v>1.9228099999999999</v>
      </c>
      <c r="GE21">
        <v>20.2469</v>
      </c>
      <c r="GF21">
        <v>5.2509800000000002</v>
      </c>
      <c r="GG21">
        <v>12.039899999999999</v>
      </c>
      <c r="GH21">
        <v>5.0250500000000002</v>
      </c>
      <c r="GI21">
        <v>3.3010000000000002</v>
      </c>
      <c r="GJ21">
        <v>9999</v>
      </c>
      <c r="GK21">
        <v>999.9</v>
      </c>
      <c r="GL21">
        <v>9999</v>
      </c>
      <c r="GM21">
        <v>9999</v>
      </c>
      <c r="GN21">
        <v>1.8782000000000001</v>
      </c>
      <c r="GO21">
        <v>1.8797999999999999</v>
      </c>
      <c r="GP21">
        <v>1.8786799999999999</v>
      </c>
      <c r="GQ21">
        <v>1.87924</v>
      </c>
      <c r="GR21">
        <v>1.8806499999999999</v>
      </c>
      <c r="GS21">
        <v>1.87531</v>
      </c>
      <c r="GT21">
        <v>1.88228</v>
      </c>
      <c r="GU21">
        <v>1.87714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33.545999999999999</v>
      </c>
      <c r="HJ21">
        <v>1.2928999999999999</v>
      </c>
      <c r="HK21">
        <v>33.546500000000002</v>
      </c>
      <c r="HL21">
        <v>0</v>
      </c>
      <c r="HM21">
        <v>0</v>
      </c>
      <c r="HN21">
        <v>0</v>
      </c>
      <c r="HO21">
        <v>1.2929095238095201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0.9</v>
      </c>
      <c r="HX21">
        <v>0.8</v>
      </c>
      <c r="HY21">
        <v>2</v>
      </c>
      <c r="HZ21">
        <v>511.11099999999999</v>
      </c>
      <c r="IA21">
        <v>509.54899999999998</v>
      </c>
      <c r="IB21">
        <v>21.003</v>
      </c>
      <c r="IC21">
        <v>27.184200000000001</v>
      </c>
      <c r="ID21">
        <v>30</v>
      </c>
      <c r="IE21">
        <v>27.249600000000001</v>
      </c>
      <c r="IF21">
        <v>27.236000000000001</v>
      </c>
      <c r="IG21">
        <v>18.537700000000001</v>
      </c>
      <c r="IH21">
        <v>100</v>
      </c>
      <c r="II21">
        <v>0</v>
      </c>
      <c r="IJ21">
        <v>21.013000000000002</v>
      </c>
      <c r="IK21">
        <v>400</v>
      </c>
      <c r="IL21">
        <v>12.398099999999999</v>
      </c>
      <c r="IM21">
        <v>100.95</v>
      </c>
      <c r="IN21">
        <v>111.282</v>
      </c>
    </row>
    <row r="22" spans="1:248" x14ac:dyDescent="0.35">
      <c r="A22">
        <v>5</v>
      </c>
      <c r="B22">
        <v>1599669146.5999999</v>
      </c>
      <c r="C22">
        <v>2188.0999999046298</v>
      </c>
      <c r="D22" t="s">
        <v>393</v>
      </c>
      <c r="E22" t="s">
        <v>394</v>
      </c>
      <c r="F22">
        <v>1599669146.5999999</v>
      </c>
      <c r="G22">
        <f t="shared" si="0"/>
        <v>2.7849610487690581E-3</v>
      </c>
      <c r="H22">
        <f t="shared" si="1"/>
        <v>18.252496297447095</v>
      </c>
      <c r="I22">
        <f t="shared" si="2"/>
        <v>376.81599999999997</v>
      </c>
      <c r="J22">
        <f t="shared" si="3"/>
        <v>287.57112003799597</v>
      </c>
      <c r="K22">
        <f t="shared" si="4"/>
        <v>29.368763122991133</v>
      </c>
      <c r="L22">
        <f t="shared" si="5"/>
        <v>38.483071052096001</v>
      </c>
      <c r="M22">
        <f t="shared" si="6"/>
        <v>0.36381826053759991</v>
      </c>
      <c r="N22">
        <f t="shared" si="7"/>
        <v>2.9622495108995128</v>
      </c>
      <c r="O22">
        <f t="shared" si="8"/>
        <v>0.34069234377547952</v>
      </c>
      <c r="P22">
        <f t="shared" si="9"/>
        <v>0.21488787290561451</v>
      </c>
      <c r="Q22">
        <f t="shared" si="10"/>
        <v>113.96465872791299</v>
      </c>
      <c r="R22">
        <f t="shared" si="11"/>
        <v>23.488814348051346</v>
      </c>
      <c r="S22">
        <f t="shared" si="12"/>
        <v>22.995000000000001</v>
      </c>
      <c r="T22">
        <f t="shared" si="13"/>
        <v>2.818868505080506</v>
      </c>
      <c r="U22">
        <f t="shared" si="14"/>
        <v>68.779078859998279</v>
      </c>
      <c r="V22">
        <f t="shared" si="15"/>
        <v>2.0037513021112003</v>
      </c>
      <c r="W22">
        <f t="shared" si="16"/>
        <v>2.9133151175081768</v>
      </c>
      <c r="X22">
        <f t="shared" si="17"/>
        <v>0.81511720296930568</v>
      </c>
      <c r="Y22">
        <f t="shared" si="18"/>
        <v>-122.81678225071546</v>
      </c>
      <c r="Z22">
        <f t="shared" si="19"/>
        <v>87.132754096608949</v>
      </c>
      <c r="AA22">
        <f t="shared" si="20"/>
        <v>6.1139902060328692</v>
      </c>
      <c r="AB22">
        <f t="shared" si="21"/>
        <v>84.394620779839343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54498.708773455684</v>
      </c>
      <c r="AH22" t="s">
        <v>372</v>
      </c>
      <c r="AI22">
        <v>10478.700000000001</v>
      </c>
      <c r="AJ22">
        <v>643.08076923076896</v>
      </c>
      <c r="AK22">
        <v>3120.19</v>
      </c>
      <c r="AL22">
        <f t="shared" si="25"/>
        <v>2477.1092307692311</v>
      </c>
      <c r="AM22">
        <f t="shared" si="26"/>
        <v>0.79389691998539547</v>
      </c>
      <c r="AN22">
        <v>-1.6752138174023701</v>
      </c>
      <c r="AO22" t="s">
        <v>395</v>
      </c>
      <c r="AP22">
        <v>10499</v>
      </c>
      <c r="AQ22">
        <v>868.05723999999998</v>
      </c>
      <c r="AR22">
        <v>1736.61</v>
      </c>
      <c r="AS22">
        <f t="shared" si="27"/>
        <v>0.50014266876270441</v>
      </c>
      <c r="AT22">
        <v>0.5</v>
      </c>
      <c r="AU22">
        <f t="shared" si="28"/>
        <v>589.28573485723291</v>
      </c>
      <c r="AV22">
        <f t="shared" si="29"/>
        <v>18.252496297447095</v>
      </c>
      <c r="AW22">
        <f t="shared" si="30"/>
        <v>147.36347004764394</v>
      </c>
      <c r="AX22">
        <f t="shared" si="31"/>
        <v>0.65121702627532951</v>
      </c>
      <c r="AY22">
        <f t="shared" si="32"/>
        <v>3.3816719014379971E-2</v>
      </c>
      <c r="AZ22">
        <f t="shared" si="33"/>
        <v>0.79671313651309172</v>
      </c>
      <c r="BA22" t="s">
        <v>396</v>
      </c>
      <c r="BB22">
        <v>605.70000000000005</v>
      </c>
      <c r="BC22">
        <f t="shared" si="34"/>
        <v>1130.9099999999999</v>
      </c>
      <c r="BD22">
        <f t="shared" si="35"/>
        <v>0.76801227330203115</v>
      </c>
      <c r="BE22">
        <f t="shared" si="36"/>
        <v>0.5502427927730873</v>
      </c>
      <c r="BF22">
        <f t="shared" si="37"/>
        <v>0.79426570004811503</v>
      </c>
      <c r="BG22">
        <f t="shared" si="38"/>
        <v>0.55854622106040475</v>
      </c>
      <c r="BH22">
        <f t="shared" si="39"/>
        <v>0.53589211920983493</v>
      </c>
      <c r="BI22">
        <f t="shared" si="40"/>
        <v>0.46410788079016507</v>
      </c>
      <c r="BJ22">
        <v>440</v>
      </c>
      <c r="BK22">
        <v>300</v>
      </c>
      <c r="BL22">
        <v>300</v>
      </c>
      <c r="BM22">
        <v>300</v>
      </c>
      <c r="BN22">
        <v>10499</v>
      </c>
      <c r="BO22">
        <v>1618.8</v>
      </c>
      <c r="BP22">
        <v>-8.1417299999999998E-3</v>
      </c>
      <c r="BQ22">
        <v>18.489999999999998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700.11599999999999</v>
      </c>
      <c r="CC22">
        <f t="shared" si="42"/>
        <v>589.28573485723291</v>
      </c>
      <c r="CD22">
        <f t="shared" si="43"/>
        <v>0.84169728281775158</v>
      </c>
      <c r="CE22">
        <f t="shared" si="44"/>
        <v>0.19339456563550342</v>
      </c>
      <c r="CF22">
        <v>1599669146.5999999</v>
      </c>
      <c r="CG22">
        <v>376.81599999999997</v>
      </c>
      <c r="CH22">
        <v>399.97699999999998</v>
      </c>
      <c r="CI22">
        <v>19.620200000000001</v>
      </c>
      <c r="CJ22">
        <v>16.344000000000001</v>
      </c>
      <c r="CK22">
        <v>343.25299999999999</v>
      </c>
      <c r="CL22">
        <v>18.330300000000001</v>
      </c>
      <c r="CM22">
        <v>500.02800000000002</v>
      </c>
      <c r="CN22">
        <v>101.92700000000001</v>
      </c>
      <c r="CO22">
        <v>0.19995599999999999</v>
      </c>
      <c r="CP22">
        <v>23.540600000000001</v>
      </c>
      <c r="CQ22">
        <v>22.995000000000001</v>
      </c>
      <c r="CR22">
        <v>999.9</v>
      </c>
      <c r="CS22">
        <v>0</v>
      </c>
      <c r="CT22">
        <v>0</v>
      </c>
      <c r="CU22">
        <v>9995</v>
      </c>
      <c r="CV22">
        <v>0</v>
      </c>
      <c r="CW22">
        <v>1.5289399999999999E-3</v>
      </c>
      <c r="CX22">
        <v>-23.161300000000001</v>
      </c>
      <c r="CY22">
        <v>384.35700000000003</v>
      </c>
      <c r="CZ22">
        <v>406.62299999999999</v>
      </c>
      <c r="DA22">
        <v>3.2762199999999999</v>
      </c>
      <c r="DB22">
        <v>399.97699999999998</v>
      </c>
      <c r="DC22">
        <v>16.344000000000001</v>
      </c>
      <c r="DD22">
        <v>1.9998400000000001</v>
      </c>
      <c r="DE22">
        <v>1.6658999999999999</v>
      </c>
      <c r="DF22">
        <v>17.443000000000001</v>
      </c>
      <c r="DG22">
        <v>14.5823</v>
      </c>
      <c r="DH22">
        <v>700.11599999999999</v>
      </c>
      <c r="DI22">
        <v>0.94301900000000005</v>
      </c>
      <c r="DJ22">
        <v>5.6980700000000002E-2</v>
      </c>
      <c r="DK22">
        <v>0</v>
      </c>
      <c r="DL22">
        <v>869.48500000000001</v>
      </c>
      <c r="DM22">
        <v>4.9990300000000003</v>
      </c>
      <c r="DN22">
        <v>5958.53</v>
      </c>
      <c r="DO22">
        <v>5489.29</v>
      </c>
      <c r="DP22">
        <v>39.061999999999998</v>
      </c>
      <c r="DQ22">
        <v>42.436999999999998</v>
      </c>
      <c r="DR22">
        <v>41.061999999999998</v>
      </c>
      <c r="DS22">
        <v>41.186999999999998</v>
      </c>
      <c r="DT22">
        <v>41.25</v>
      </c>
      <c r="DU22">
        <v>655.51</v>
      </c>
      <c r="DV22">
        <v>39.61</v>
      </c>
      <c r="DW22">
        <v>0</v>
      </c>
      <c r="DX22">
        <v>104.299999952316</v>
      </c>
      <c r="DY22">
        <v>0</v>
      </c>
      <c r="DZ22">
        <v>868.05723999999998</v>
      </c>
      <c r="EA22">
        <v>10.5720769292765</v>
      </c>
      <c r="EB22">
        <v>67.388461629390704</v>
      </c>
      <c r="EC22">
        <v>5950.2456000000002</v>
      </c>
      <c r="ED22">
        <v>15</v>
      </c>
      <c r="EE22">
        <v>1599669107.0999999</v>
      </c>
      <c r="EF22" t="s">
        <v>397</v>
      </c>
      <c r="EG22">
        <v>1599669105.0999999</v>
      </c>
      <c r="EH22">
        <v>1599669107.0999999</v>
      </c>
      <c r="EI22">
        <v>33</v>
      </c>
      <c r="EJ22">
        <v>1.6E-2</v>
      </c>
      <c r="EK22">
        <v>-3.0000000000000001E-3</v>
      </c>
      <c r="EL22">
        <v>33.563000000000002</v>
      </c>
      <c r="EM22">
        <v>1.29</v>
      </c>
      <c r="EN22">
        <v>400</v>
      </c>
      <c r="EO22">
        <v>16</v>
      </c>
      <c r="EP22">
        <v>7.0000000000000007E-2</v>
      </c>
      <c r="EQ22">
        <v>0.03</v>
      </c>
      <c r="ER22">
        <v>-23.1578926829268</v>
      </c>
      <c r="ES22">
        <v>-6.5040418118502294E-2</v>
      </c>
      <c r="ET22">
        <v>3.3413312596262602E-2</v>
      </c>
      <c r="EU22">
        <v>1</v>
      </c>
      <c r="EV22">
        <v>3.27967609756098</v>
      </c>
      <c r="EW22">
        <v>-2.8111777003480401E-2</v>
      </c>
      <c r="EX22">
        <v>2.9034074834359898E-3</v>
      </c>
      <c r="EY22">
        <v>1</v>
      </c>
      <c r="EZ22">
        <v>2</v>
      </c>
      <c r="FA22">
        <v>2</v>
      </c>
      <c r="FB22" t="s">
        <v>374</v>
      </c>
      <c r="FC22">
        <v>2.9357799999999998</v>
      </c>
      <c r="FD22">
        <v>2.8851100000000001</v>
      </c>
      <c r="FE22">
        <v>8.9066599999999996E-2</v>
      </c>
      <c r="FF22">
        <v>0.100232</v>
      </c>
      <c r="FG22">
        <v>9.8859600000000006E-2</v>
      </c>
      <c r="FH22">
        <v>8.9631100000000005E-2</v>
      </c>
      <c r="FI22">
        <v>29299.4</v>
      </c>
      <c r="FJ22">
        <v>29405.599999999999</v>
      </c>
      <c r="FK22">
        <v>29787.1</v>
      </c>
      <c r="FL22">
        <v>29806.1</v>
      </c>
      <c r="FM22">
        <v>35770.1</v>
      </c>
      <c r="FN22">
        <v>34671.1</v>
      </c>
      <c r="FO22">
        <v>43142.5</v>
      </c>
      <c r="FP22">
        <v>40870.199999999997</v>
      </c>
      <c r="FQ22">
        <v>2.1121699999999999</v>
      </c>
      <c r="FR22">
        <v>2.02535</v>
      </c>
      <c r="FS22">
        <v>6.5192599999999998E-3</v>
      </c>
      <c r="FT22">
        <v>0</v>
      </c>
      <c r="FU22">
        <v>22.887699999999999</v>
      </c>
      <c r="FV22">
        <v>999.9</v>
      </c>
      <c r="FW22">
        <v>40.838000000000001</v>
      </c>
      <c r="FX22">
        <v>32.277000000000001</v>
      </c>
      <c r="FY22">
        <v>19.434100000000001</v>
      </c>
      <c r="FZ22">
        <v>64.0411</v>
      </c>
      <c r="GA22">
        <v>35.957500000000003</v>
      </c>
      <c r="GB22">
        <v>1</v>
      </c>
      <c r="GC22">
        <v>-2.65752E-3</v>
      </c>
      <c r="GD22">
        <v>1.88924</v>
      </c>
      <c r="GE22">
        <v>20.248899999999999</v>
      </c>
      <c r="GF22">
        <v>5.2487399999999997</v>
      </c>
      <c r="GG22">
        <v>12.039899999999999</v>
      </c>
      <c r="GH22">
        <v>5.02515</v>
      </c>
      <c r="GI22">
        <v>3.3010000000000002</v>
      </c>
      <c r="GJ22">
        <v>9999</v>
      </c>
      <c r="GK22">
        <v>999.9</v>
      </c>
      <c r="GL22">
        <v>9999</v>
      </c>
      <c r="GM22">
        <v>9999</v>
      </c>
      <c r="GN22">
        <v>1.8781699999999999</v>
      </c>
      <c r="GO22">
        <v>1.87978</v>
      </c>
      <c r="GP22">
        <v>1.8786700000000001</v>
      </c>
      <c r="GQ22">
        <v>1.87917</v>
      </c>
      <c r="GR22">
        <v>1.88063</v>
      </c>
      <c r="GS22">
        <v>1.87524</v>
      </c>
      <c r="GT22">
        <v>1.88228</v>
      </c>
      <c r="GU22">
        <v>1.8771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33.563000000000002</v>
      </c>
      <c r="HJ22">
        <v>1.2899</v>
      </c>
      <c r="HK22">
        <v>33.562750000000001</v>
      </c>
      <c r="HL22">
        <v>0</v>
      </c>
      <c r="HM22">
        <v>0</v>
      </c>
      <c r="HN22">
        <v>0</v>
      </c>
      <c r="HO22">
        <v>1.2898400000000001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0.7</v>
      </c>
      <c r="HX22">
        <v>0.7</v>
      </c>
      <c r="HY22">
        <v>2</v>
      </c>
      <c r="HZ22">
        <v>511.13400000000001</v>
      </c>
      <c r="IA22">
        <v>509.351</v>
      </c>
      <c r="IB22">
        <v>21.115100000000002</v>
      </c>
      <c r="IC22">
        <v>27.155999999999999</v>
      </c>
      <c r="ID22">
        <v>29.9998</v>
      </c>
      <c r="IE22">
        <v>27.218599999999999</v>
      </c>
      <c r="IF22">
        <v>27.2041</v>
      </c>
      <c r="IG22">
        <v>18.5413</v>
      </c>
      <c r="IH22">
        <v>100</v>
      </c>
      <c r="II22">
        <v>0</v>
      </c>
      <c r="IJ22">
        <v>21.142099999999999</v>
      </c>
      <c r="IK22">
        <v>400</v>
      </c>
      <c r="IL22">
        <v>12.2597</v>
      </c>
      <c r="IM22">
        <v>100.953</v>
      </c>
      <c r="IN22">
        <v>111.289</v>
      </c>
    </row>
    <row r="23" spans="1:248" x14ac:dyDescent="0.35">
      <c r="A23">
        <v>6</v>
      </c>
      <c r="B23">
        <v>1599669253.5999999</v>
      </c>
      <c r="C23">
        <v>2295.0999999046298</v>
      </c>
      <c r="D23" t="s">
        <v>398</v>
      </c>
      <c r="E23" t="s">
        <v>399</v>
      </c>
      <c r="F23">
        <v>1599669253.5999999</v>
      </c>
      <c r="G23">
        <f t="shared" si="0"/>
        <v>2.7384887113409626E-3</v>
      </c>
      <c r="H23">
        <f t="shared" si="1"/>
        <v>17.246672970940516</v>
      </c>
      <c r="I23">
        <f t="shared" si="2"/>
        <v>378.029</v>
      </c>
      <c r="J23">
        <f t="shared" si="3"/>
        <v>291.44628434050873</v>
      </c>
      <c r="K23">
        <f t="shared" si="4"/>
        <v>29.76571008370788</v>
      </c>
      <c r="L23">
        <f t="shared" si="5"/>
        <v>38.608492273957005</v>
      </c>
      <c r="M23">
        <f t="shared" si="6"/>
        <v>0.35468146154815533</v>
      </c>
      <c r="N23">
        <f t="shared" si="7"/>
        <v>2.9624281888710406</v>
      </c>
      <c r="O23">
        <f t="shared" si="8"/>
        <v>0.33266604707301978</v>
      </c>
      <c r="P23">
        <f t="shared" si="9"/>
        <v>0.20978030184126673</v>
      </c>
      <c r="Q23">
        <f t="shared" si="10"/>
        <v>90.02465673840176</v>
      </c>
      <c r="R23">
        <f t="shared" si="11"/>
        <v>23.37166413677668</v>
      </c>
      <c r="S23">
        <f t="shared" si="12"/>
        <v>23.006699999999999</v>
      </c>
      <c r="T23">
        <f t="shared" si="13"/>
        <v>2.8208653906398289</v>
      </c>
      <c r="U23">
        <f t="shared" si="14"/>
        <v>68.60422190557675</v>
      </c>
      <c r="V23">
        <f t="shared" si="15"/>
        <v>1.9999707406192002</v>
      </c>
      <c r="W23">
        <f t="shared" si="16"/>
        <v>2.9152298285255021</v>
      </c>
      <c r="X23">
        <f t="shared" si="17"/>
        <v>0.82089465002062867</v>
      </c>
      <c r="Y23">
        <f t="shared" si="18"/>
        <v>-120.76735217013645</v>
      </c>
      <c r="Z23">
        <f t="shared" si="19"/>
        <v>87.010241456833143</v>
      </c>
      <c r="AA23">
        <f t="shared" si="20"/>
        <v>6.1057239804932948</v>
      </c>
      <c r="AB23">
        <f t="shared" si="21"/>
        <v>62.373270005591749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54502.087105206418</v>
      </c>
      <c r="AH23" t="s">
        <v>372</v>
      </c>
      <c r="AI23">
        <v>10478.700000000001</v>
      </c>
      <c r="AJ23">
        <v>643.08076923076896</v>
      </c>
      <c r="AK23">
        <v>3120.19</v>
      </c>
      <c r="AL23">
        <f t="shared" si="25"/>
        <v>2477.1092307692311</v>
      </c>
      <c r="AM23">
        <f t="shared" si="26"/>
        <v>0.79389691998539547</v>
      </c>
      <c r="AN23">
        <v>-1.6752138174023701</v>
      </c>
      <c r="AO23" t="s">
        <v>400</v>
      </c>
      <c r="AP23">
        <v>10504.4</v>
      </c>
      <c r="AQ23">
        <v>904.72280000000001</v>
      </c>
      <c r="AR23">
        <v>2106.3000000000002</v>
      </c>
      <c r="AS23">
        <f t="shared" si="27"/>
        <v>0.57046821440440587</v>
      </c>
      <c r="AT23">
        <v>0.5</v>
      </c>
      <c r="AU23">
        <f t="shared" si="28"/>
        <v>463.2345599349112</v>
      </c>
      <c r="AV23">
        <f t="shared" si="29"/>
        <v>17.246672970940516</v>
      </c>
      <c r="AW23">
        <f t="shared" si="30"/>
        <v>132.13029612823976</v>
      </c>
      <c r="AX23">
        <f t="shared" si="31"/>
        <v>0.6956606371362104</v>
      </c>
      <c r="AY23">
        <f t="shared" si="32"/>
        <v>4.0847312409077567E-2</v>
      </c>
      <c r="AZ23">
        <f t="shared" si="33"/>
        <v>0.48136067986516629</v>
      </c>
      <c r="BA23" t="s">
        <v>401</v>
      </c>
      <c r="BB23">
        <v>641.03</v>
      </c>
      <c r="BC23">
        <f t="shared" si="34"/>
        <v>1465.2700000000002</v>
      </c>
      <c r="BD23">
        <f t="shared" si="35"/>
        <v>0.82003808171872761</v>
      </c>
      <c r="BE23">
        <f t="shared" si="36"/>
        <v>0.40896513335161905</v>
      </c>
      <c r="BF23">
        <f t="shared" si="37"/>
        <v>0.82118740290770864</v>
      </c>
      <c r="BG23">
        <f t="shared" si="38"/>
        <v>0.4093037107149089</v>
      </c>
      <c r="BH23">
        <f t="shared" si="39"/>
        <v>0.58102770431358197</v>
      </c>
      <c r="BI23">
        <f t="shared" si="40"/>
        <v>0.41897229568641803</v>
      </c>
      <c r="BJ23">
        <v>442</v>
      </c>
      <c r="BK23">
        <v>300</v>
      </c>
      <c r="BL23">
        <v>300</v>
      </c>
      <c r="BM23">
        <v>300</v>
      </c>
      <c r="BN23">
        <v>10504.4</v>
      </c>
      <c r="BO23">
        <v>1981.6</v>
      </c>
      <c r="BP23">
        <v>-8.2763000000000003E-3</v>
      </c>
      <c r="BQ23">
        <v>16.010000000000002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550.04899999999998</v>
      </c>
      <c r="CC23">
        <f t="shared" si="42"/>
        <v>463.2345599349112</v>
      </c>
      <c r="CD23">
        <f t="shared" si="43"/>
        <v>0.84216962476963186</v>
      </c>
      <c r="CE23">
        <f t="shared" si="44"/>
        <v>0.19433924953926379</v>
      </c>
      <c r="CF23">
        <v>1599669253.5999999</v>
      </c>
      <c r="CG23">
        <v>378.029</v>
      </c>
      <c r="CH23">
        <v>399.96499999999997</v>
      </c>
      <c r="CI23">
        <v>19.5824</v>
      </c>
      <c r="CJ23">
        <v>16.360900000000001</v>
      </c>
      <c r="CK23">
        <v>344.46699999999998</v>
      </c>
      <c r="CL23">
        <v>18.2881</v>
      </c>
      <c r="CM23">
        <v>500.05200000000002</v>
      </c>
      <c r="CN23">
        <v>101.931</v>
      </c>
      <c r="CO23">
        <v>0.20003299999999999</v>
      </c>
      <c r="CP23">
        <v>23.551500000000001</v>
      </c>
      <c r="CQ23">
        <v>23.006699999999999</v>
      </c>
      <c r="CR23">
        <v>999.9</v>
      </c>
      <c r="CS23">
        <v>0</v>
      </c>
      <c r="CT23">
        <v>0</v>
      </c>
      <c r="CU23">
        <v>9995.6200000000008</v>
      </c>
      <c r="CV23">
        <v>0</v>
      </c>
      <c r="CW23">
        <v>1.5289399999999999E-3</v>
      </c>
      <c r="CX23">
        <v>-21.9361</v>
      </c>
      <c r="CY23">
        <v>385.57900000000001</v>
      </c>
      <c r="CZ23">
        <v>406.61700000000002</v>
      </c>
      <c r="DA23">
        <v>3.2214499999999999</v>
      </c>
      <c r="DB23">
        <v>399.96499999999997</v>
      </c>
      <c r="DC23">
        <v>16.360900000000001</v>
      </c>
      <c r="DD23">
        <v>1.9960599999999999</v>
      </c>
      <c r="DE23">
        <v>1.6676899999999999</v>
      </c>
      <c r="DF23">
        <v>17.4131</v>
      </c>
      <c r="DG23">
        <v>14.5989</v>
      </c>
      <c r="DH23">
        <v>550.04899999999998</v>
      </c>
      <c r="DI23">
        <v>0.92702200000000001</v>
      </c>
      <c r="DJ23">
        <v>7.2978000000000001E-2</v>
      </c>
      <c r="DK23">
        <v>0</v>
      </c>
      <c r="DL23">
        <v>906.09299999999996</v>
      </c>
      <c r="DM23">
        <v>4.9990300000000003</v>
      </c>
      <c r="DN23">
        <v>4864.1899999999996</v>
      </c>
      <c r="DO23">
        <v>4281.72</v>
      </c>
      <c r="DP23">
        <v>38.561999999999998</v>
      </c>
      <c r="DQ23">
        <v>42.311999999999998</v>
      </c>
      <c r="DR23">
        <v>40.811999999999998</v>
      </c>
      <c r="DS23">
        <v>41.125</v>
      </c>
      <c r="DT23">
        <v>40.936999999999998</v>
      </c>
      <c r="DU23">
        <v>505.27</v>
      </c>
      <c r="DV23">
        <v>39.78</v>
      </c>
      <c r="DW23">
        <v>0</v>
      </c>
      <c r="DX23">
        <v>106.200000047684</v>
      </c>
      <c r="DY23">
        <v>0</v>
      </c>
      <c r="DZ23">
        <v>904.72280000000001</v>
      </c>
      <c r="EA23">
        <v>9.7505384504740409</v>
      </c>
      <c r="EB23">
        <v>49.0146152723649</v>
      </c>
      <c r="EC23">
        <v>4858.1808000000001</v>
      </c>
      <c r="ED23">
        <v>15</v>
      </c>
      <c r="EE23">
        <v>1599669219.0999999</v>
      </c>
      <c r="EF23" t="s">
        <v>402</v>
      </c>
      <c r="EG23">
        <v>1599669210.5999999</v>
      </c>
      <c r="EH23">
        <v>1599669219.0999999</v>
      </c>
      <c r="EI23">
        <v>34</v>
      </c>
      <c r="EJ23">
        <v>-1E-3</v>
      </c>
      <c r="EK23">
        <v>4.0000000000000001E-3</v>
      </c>
      <c r="EL23">
        <v>33.561999999999998</v>
      </c>
      <c r="EM23">
        <v>1.294</v>
      </c>
      <c r="EN23">
        <v>400</v>
      </c>
      <c r="EO23">
        <v>16</v>
      </c>
      <c r="EP23">
        <v>7.0000000000000007E-2</v>
      </c>
      <c r="EQ23">
        <v>0.03</v>
      </c>
      <c r="ER23">
        <v>-21.957717073170699</v>
      </c>
      <c r="ES23">
        <v>-2.6017421602784401E-2</v>
      </c>
      <c r="ET23">
        <v>3.5480938904995298E-2</v>
      </c>
      <c r="EU23">
        <v>1</v>
      </c>
      <c r="EV23">
        <v>3.2244736585365898</v>
      </c>
      <c r="EW23">
        <v>4.7847386759574499E-3</v>
      </c>
      <c r="EX23">
        <v>1.58205756131221E-3</v>
      </c>
      <c r="EY23">
        <v>1</v>
      </c>
      <c r="EZ23">
        <v>2</v>
      </c>
      <c r="FA23">
        <v>2</v>
      </c>
      <c r="FB23" t="s">
        <v>374</v>
      </c>
      <c r="FC23">
        <v>2.93587</v>
      </c>
      <c r="FD23">
        <v>2.8851900000000001</v>
      </c>
      <c r="FE23">
        <v>8.9327900000000002E-2</v>
      </c>
      <c r="FF23">
        <v>0.10024</v>
      </c>
      <c r="FG23">
        <v>9.8706100000000005E-2</v>
      </c>
      <c r="FH23">
        <v>8.9707800000000004E-2</v>
      </c>
      <c r="FI23">
        <v>29292.400000000001</v>
      </c>
      <c r="FJ23">
        <v>29406.1</v>
      </c>
      <c r="FK23">
        <v>29788.3</v>
      </c>
      <c r="FL23">
        <v>29806.7</v>
      </c>
      <c r="FM23">
        <v>35777.5</v>
      </c>
      <c r="FN23">
        <v>34669</v>
      </c>
      <c r="FO23">
        <v>43144.1</v>
      </c>
      <c r="FP23">
        <v>40871.1</v>
      </c>
      <c r="FQ23">
        <v>2.1120999999999999</v>
      </c>
      <c r="FR23">
        <v>2.02562</v>
      </c>
      <c r="FS23">
        <v>4.1350700000000002E-3</v>
      </c>
      <c r="FT23">
        <v>0</v>
      </c>
      <c r="FU23">
        <v>22.938600000000001</v>
      </c>
      <c r="FV23">
        <v>999.9</v>
      </c>
      <c r="FW23">
        <v>40.838000000000001</v>
      </c>
      <c r="FX23">
        <v>32.296999999999997</v>
      </c>
      <c r="FY23">
        <v>19.4559</v>
      </c>
      <c r="FZ23">
        <v>63.991100000000003</v>
      </c>
      <c r="GA23">
        <v>36.262</v>
      </c>
      <c r="GB23">
        <v>1</v>
      </c>
      <c r="GC23">
        <v>-5.0152399999999998E-3</v>
      </c>
      <c r="GD23">
        <v>1.9595800000000001</v>
      </c>
      <c r="GE23">
        <v>20.249199999999998</v>
      </c>
      <c r="GF23">
        <v>5.2476900000000004</v>
      </c>
      <c r="GG23">
        <v>12.039899999999999</v>
      </c>
      <c r="GH23">
        <v>5.0239500000000001</v>
      </c>
      <c r="GI23">
        <v>3.30023</v>
      </c>
      <c r="GJ23">
        <v>9999</v>
      </c>
      <c r="GK23">
        <v>999.9</v>
      </c>
      <c r="GL23">
        <v>9999</v>
      </c>
      <c r="GM23">
        <v>9999</v>
      </c>
      <c r="GN23">
        <v>1.8781099999999999</v>
      </c>
      <c r="GO23">
        <v>1.8797299999999999</v>
      </c>
      <c r="GP23">
        <v>1.8786499999999999</v>
      </c>
      <c r="GQ23">
        <v>1.87913</v>
      </c>
      <c r="GR23">
        <v>1.8805499999999999</v>
      </c>
      <c r="GS23">
        <v>1.87517</v>
      </c>
      <c r="GT23">
        <v>1.88218</v>
      </c>
      <c r="GU23">
        <v>1.87704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33.561999999999998</v>
      </c>
      <c r="HJ23">
        <v>1.2943</v>
      </c>
      <c r="HK23">
        <v>33.561619047618997</v>
      </c>
      <c r="HL23">
        <v>0</v>
      </c>
      <c r="HM23">
        <v>0</v>
      </c>
      <c r="HN23">
        <v>0</v>
      </c>
      <c r="HO23">
        <v>1.2942400000000001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0.7</v>
      </c>
      <c r="HX23">
        <v>0.6</v>
      </c>
      <c r="HY23">
        <v>2</v>
      </c>
      <c r="HZ23">
        <v>510.84100000000001</v>
      </c>
      <c r="IA23">
        <v>509.279</v>
      </c>
      <c r="IB23">
        <v>21.1937</v>
      </c>
      <c r="IC23">
        <v>27.130700000000001</v>
      </c>
      <c r="ID23">
        <v>29.9999</v>
      </c>
      <c r="IE23">
        <v>27.191199999999998</v>
      </c>
      <c r="IF23">
        <v>27.1767</v>
      </c>
      <c r="IG23">
        <v>18.542100000000001</v>
      </c>
      <c r="IH23">
        <v>100</v>
      </c>
      <c r="II23">
        <v>0</v>
      </c>
      <c r="IJ23">
        <v>21.199100000000001</v>
      </c>
      <c r="IK23">
        <v>400</v>
      </c>
      <c r="IL23">
        <v>11.9247</v>
      </c>
      <c r="IM23">
        <v>100.95699999999999</v>
      </c>
      <c r="IN23">
        <v>111.292</v>
      </c>
    </row>
    <row r="24" spans="1:248" x14ac:dyDescent="0.35">
      <c r="A24">
        <v>7</v>
      </c>
      <c r="B24">
        <v>1599669352.5999999</v>
      </c>
      <c r="C24">
        <v>2394.0999999046298</v>
      </c>
      <c r="D24" t="s">
        <v>403</v>
      </c>
      <c r="E24" t="s">
        <v>404</v>
      </c>
      <c r="F24">
        <v>1599669352.5999999</v>
      </c>
      <c r="G24">
        <f t="shared" si="0"/>
        <v>2.6911299912499216E-3</v>
      </c>
      <c r="H24">
        <f t="shared" si="1"/>
        <v>14.958539046395163</v>
      </c>
      <c r="I24">
        <f t="shared" si="2"/>
        <v>380.779</v>
      </c>
      <c r="J24">
        <f t="shared" si="3"/>
        <v>303.46840768188042</v>
      </c>
      <c r="K24">
        <f t="shared" si="4"/>
        <v>30.992918635306204</v>
      </c>
      <c r="L24">
        <f t="shared" si="5"/>
        <v>38.888570494640994</v>
      </c>
      <c r="M24">
        <f t="shared" si="6"/>
        <v>0.3468500994409911</v>
      </c>
      <c r="N24">
        <f t="shared" si="7"/>
        <v>2.9637135362233917</v>
      </c>
      <c r="O24">
        <f t="shared" si="8"/>
        <v>0.32577369531127681</v>
      </c>
      <c r="P24">
        <f t="shared" si="9"/>
        <v>0.20539537895633661</v>
      </c>
      <c r="Q24">
        <f t="shared" si="10"/>
        <v>66.102242023479349</v>
      </c>
      <c r="R24">
        <f t="shared" si="11"/>
        <v>23.242066386800829</v>
      </c>
      <c r="S24">
        <f t="shared" si="12"/>
        <v>23.004899999999999</v>
      </c>
      <c r="T24">
        <f t="shared" si="13"/>
        <v>2.8205580969522392</v>
      </c>
      <c r="U24">
        <f t="shared" si="14"/>
        <v>68.503548654695805</v>
      </c>
      <c r="V24">
        <f t="shared" si="15"/>
        <v>1.9967951587143</v>
      </c>
      <c r="W24">
        <f t="shared" si="16"/>
        <v>2.9148784229843292</v>
      </c>
      <c r="X24">
        <f t="shared" si="17"/>
        <v>0.82376293823793922</v>
      </c>
      <c r="Y24">
        <f t="shared" si="18"/>
        <v>-118.67883261412155</v>
      </c>
      <c r="Z24">
        <f t="shared" si="19"/>
        <v>87.016037780191056</v>
      </c>
      <c r="AA24">
        <f t="shared" si="20"/>
        <v>6.1033650997601701</v>
      </c>
      <c r="AB24">
        <f t="shared" si="21"/>
        <v>40.542812289309026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54540.503222804669</v>
      </c>
      <c r="AH24" t="s">
        <v>372</v>
      </c>
      <c r="AI24">
        <v>10478.700000000001</v>
      </c>
      <c r="AJ24">
        <v>643.08076923076896</v>
      </c>
      <c r="AK24">
        <v>3120.19</v>
      </c>
      <c r="AL24">
        <f t="shared" si="25"/>
        <v>2477.1092307692311</v>
      </c>
      <c r="AM24">
        <f t="shared" si="26"/>
        <v>0.79389691998539547</v>
      </c>
      <c r="AN24">
        <v>-1.6752138174023701</v>
      </c>
      <c r="AO24" t="s">
        <v>405</v>
      </c>
      <c r="AP24">
        <v>10508.7</v>
      </c>
      <c r="AQ24">
        <v>886.35550000000001</v>
      </c>
      <c r="AR24">
        <v>2412.2800000000002</v>
      </c>
      <c r="AS24">
        <f t="shared" si="27"/>
        <v>0.63256524947352721</v>
      </c>
      <c r="AT24">
        <v>0.5</v>
      </c>
      <c r="AU24">
        <f t="shared" si="28"/>
        <v>337.37578804983235</v>
      </c>
      <c r="AV24">
        <f t="shared" si="29"/>
        <v>14.958539046395163</v>
      </c>
      <c r="AW24">
        <f t="shared" si="30"/>
        <v>106.70609976703503</v>
      </c>
      <c r="AX24">
        <f t="shared" si="31"/>
        <v>0.72065017328005043</v>
      </c>
      <c r="AY24">
        <f t="shared" si="32"/>
        <v>4.9303339045007673E-2</v>
      </c>
      <c r="AZ24">
        <f t="shared" si="33"/>
        <v>0.2934609580977332</v>
      </c>
      <c r="BA24" t="s">
        <v>406</v>
      </c>
      <c r="BB24">
        <v>673.87</v>
      </c>
      <c r="BC24">
        <f t="shared" si="34"/>
        <v>1738.4100000000003</v>
      </c>
      <c r="BD24">
        <f t="shared" si="35"/>
        <v>0.87777020380692694</v>
      </c>
      <c r="BE24">
        <f t="shared" si="36"/>
        <v>0.28937751398018241</v>
      </c>
      <c r="BF24">
        <f t="shared" si="37"/>
        <v>0.86249444011828014</v>
      </c>
      <c r="BG24">
        <f t="shared" si="38"/>
        <v>0.28578069598496003</v>
      </c>
      <c r="BH24">
        <f t="shared" si="39"/>
        <v>0.66734285198137078</v>
      </c>
      <c r="BI24">
        <f t="shared" si="40"/>
        <v>0.33265714801862922</v>
      </c>
      <c r="BJ24">
        <v>444</v>
      </c>
      <c r="BK24">
        <v>300</v>
      </c>
      <c r="BL24">
        <v>300</v>
      </c>
      <c r="BM24">
        <v>300</v>
      </c>
      <c r="BN24">
        <v>10508.7</v>
      </c>
      <c r="BO24">
        <v>2295.4</v>
      </c>
      <c r="BP24">
        <v>-8.4105900000000008E-3</v>
      </c>
      <c r="BQ24">
        <v>8.41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400.22500000000002</v>
      </c>
      <c r="CC24">
        <f t="shared" si="42"/>
        <v>337.37578804983235</v>
      </c>
      <c r="CD24">
        <f t="shared" si="43"/>
        <v>0.84296530214212595</v>
      </c>
      <c r="CE24">
        <f t="shared" si="44"/>
        <v>0.19593060428425194</v>
      </c>
      <c r="CF24">
        <v>1599669352.5999999</v>
      </c>
      <c r="CG24">
        <v>380.779</v>
      </c>
      <c r="CH24">
        <v>399.95699999999999</v>
      </c>
      <c r="CI24">
        <v>19.5517</v>
      </c>
      <c r="CJ24">
        <v>16.3858</v>
      </c>
      <c r="CK24">
        <v>347.19299999999998</v>
      </c>
      <c r="CL24">
        <v>18.2563</v>
      </c>
      <c r="CM24">
        <v>500.05</v>
      </c>
      <c r="CN24">
        <v>101.929</v>
      </c>
      <c r="CO24">
        <v>0.19997899999999999</v>
      </c>
      <c r="CP24">
        <v>23.549499999999998</v>
      </c>
      <c r="CQ24">
        <v>23.004899999999999</v>
      </c>
      <c r="CR24">
        <v>999.9</v>
      </c>
      <c r="CS24">
        <v>0</v>
      </c>
      <c r="CT24">
        <v>0</v>
      </c>
      <c r="CU24">
        <v>10003.1</v>
      </c>
      <c r="CV24">
        <v>0</v>
      </c>
      <c r="CW24">
        <v>1.5289399999999999E-3</v>
      </c>
      <c r="CX24">
        <v>-19.1782</v>
      </c>
      <c r="CY24">
        <v>388.37200000000001</v>
      </c>
      <c r="CZ24">
        <v>406.62</v>
      </c>
      <c r="DA24">
        <v>3.1658300000000001</v>
      </c>
      <c r="DB24">
        <v>399.95699999999999</v>
      </c>
      <c r="DC24">
        <v>16.3858</v>
      </c>
      <c r="DD24">
        <v>1.99288</v>
      </c>
      <c r="DE24">
        <v>1.6701900000000001</v>
      </c>
      <c r="DF24">
        <v>17.387899999999998</v>
      </c>
      <c r="DG24">
        <v>14.6221</v>
      </c>
      <c r="DH24">
        <v>400.22500000000002</v>
      </c>
      <c r="DI24">
        <v>0.89991600000000005</v>
      </c>
      <c r="DJ24">
        <v>0.10008400000000001</v>
      </c>
      <c r="DK24">
        <v>0</v>
      </c>
      <c r="DL24">
        <v>886.55899999999997</v>
      </c>
      <c r="DM24">
        <v>4.9990300000000003</v>
      </c>
      <c r="DN24">
        <v>3455.36</v>
      </c>
      <c r="DO24">
        <v>3077.09</v>
      </c>
      <c r="DP24">
        <v>38.186999999999998</v>
      </c>
      <c r="DQ24">
        <v>42.125</v>
      </c>
      <c r="DR24">
        <v>40.5</v>
      </c>
      <c r="DS24">
        <v>41</v>
      </c>
      <c r="DT24">
        <v>40.625</v>
      </c>
      <c r="DU24">
        <v>355.67</v>
      </c>
      <c r="DV24">
        <v>39.56</v>
      </c>
      <c r="DW24">
        <v>0</v>
      </c>
      <c r="DX24">
        <v>98.400000095367403</v>
      </c>
      <c r="DY24">
        <v>0</v>
      </c>
      <c r="DZ24">
        <v>886.35550000000001</v>
      </c>
      <c r="EA24">
        <v>1.2831111254405601</v>
      </c>
      <c r="EB24">
        <v>1.1764102719645999</v>
      </c>
      <c r="EC24">
        <v>3453.5011538461499</v>
      </c>
      <c r="ED24">
        <v>15</v>
      </c>
      <c r="EE24">
        <v>1599669325.0999999</v>
      </c>
      <c r="EF24" t="s">
        <v>407</v>
      </c>
      <c r="EG24">
        <v>1599669314.0999999</v>
      </c>
      <c r="EH24">
        <v>1599669325.0999999</v>
      </c>
      <c r="EI24">
        <v>35</v>
      </c>
      <c r="EJ24">
        <v>2.5000000000000001E-2</v>
      </c>
      <c r="EK24">
        <v>1E-3</v>
      </c>
      <c r="EL24">
        <v>33.585999999999999</v>
      </c>
      <c r="EM24">
        <v>1.2949999999999999</v>
      </c>
      <c r="EN24">
        <v>400</v>
      </c>
      <c r="EO24">
        <v>16</v>
      </c>
      <c r="EP24">
        <v>0.09</v>
      </c>
      <c r="EQ24">
        <v>0.03</v>
      </c>
      <c r="ER24">
        <v>-19.1893975609756</v>
      </c>
      <c r="ES24">
        <v>-9.5540069686678494E-3</v>
      </c>
      <c r="ET24">
        <v>3.01259509539606E-2</v>
      </c>
      <c r="EU24">
        <v>1</v>
      </c>
      <c r="EV24">
        <v>3.1637619512195099</v>
      </c>
      <c r="EW24">
        <v>1.81850174215996E-2</v>
      </c>
      <c r="EX24">
        <v>2.1368739642486901E-3</v>
      </c>
      <c r="EY24">
        <v>1</v>
      </c>
      <c r="EZ24">
        <v>2</v>
      </c>
      <c r="FA24">
        <v>2</v>
      </c>
      <c r="FB24" t="s">
        <v>374</v>
      </c>
      <c r="FC24">
        <v>2.9359000000000002</v>
      </c>
      <c r="FD24">
        <v>2.8852000000000002</v>
      </c>
      <c r="FE24">
        <v>8.9895199999999995E-2</v>
      </c>
      <c r="FF24">
        <v>0.100243</v>
      </c>
      <c r="FG24">
        <v>9.8585500000000006E-2</v>
      </c>
      <c r="FH24">
        <v>8.9809700000000006E-2</v>
      </c>
      <c r="FI24">
        <v>29275.1</v>
      </c>
      <c r="FJ24">
        <v>29407.200000000001</v>
      </c>
      <c r="FK24">
        <v>29789.1</v>
      </c>
      <c r="FL24">
        <v>29807.7</v>
      </c>
      <c r="FM24">
        <v>35783.199999999997</v>
      </c>
      <c r="FN24">
        <v>34666.699999999997</v>
      </c>
      <c r="FO24">
        <v>43145.1</v>
      </c>
      <c r="FP24">
        <v>40873</v>
      </c>
      <c r="FQ24">
        <v>2.1122700000000001</v>
      </c>
      <c r="FR24">
        <v>2.0259</v>
      </c>
      <c r="FS24">
        <v>5.4761799999999998E-3</v>
      </c>
      <c r="FT24">
        <v>0</v>
      </c>
      <c r="FU24">
        <v>22.9148</v>
      </c>
      <c r="FV24">
        <v>999.9</v>
      </c>
      <c r="FW24">
        <v>40.813000000000002</v>
      </c>
      <c r="FX24">
        <v>32.317</v>
      </c>
      <c r="FY24">
        <v>19.464400000000001</v>
      </c>
      <c r="FZ24">
        <v>64.021199999999993</v>
      </c>
      <c r="GA24">
        <v>36.314100000000003</v>
      </c>
      <c r="GB24">
        <v>1</v>
      </c>
      <c r="GC24">
        <v>-8.3892299999999993E-3</v>
      </c>
      <c r="GD24">
        <v>1.6795100000000001</v>
      </c>
      <c r="GE24">
        <v>20.254000000000001</v>
      </c>
      <c r="GF24">
        <v>5.2515799999999997</v>
      </c>
      <c r="GG24">
        <v>12.039899999999999</v>
      </c>
      <c r="GH24">
        <v>5.0251000000000001</v>
      </c>
      <c r="GI24">
        <v>3.3010000000000002</v>
      </c>
      <c r="GJ24">
        <v>9999</v>
      </c>
      <c r="GK24">
        <v>999.9</v>
      </c>
      <c r="GL24">
        <v>9999</v>
      </c>
      <c r="GM24">
        <v>9999</v>
      </c>
      <c r="GN24">
        <v>1.8781300000000001</v>
      </c>
      <c r="GO24">
        <v>1.8797299999999999</v>
      </c>
      <c r="GP24">
        <v>1.8786499999999999</v>
      </c>
      <c r="GQ24">
        <v>1.87913</v>
      </c>
      <c r="GR24">
        <v>1.8805400000000001</v>
      </c>
      <c r="GS24">
        <v>1.8751599999999999</v>
      </c>
      <c r="GT24">
        <v>1.88218</v>
      </c>
      <c r="GU24">
        <v>1.8769899999999999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33.585999999999999</v>
      </c>
      <c r="HJ24">
        <v>1.2954000000000001</v>
      </c>
      <c r="HK24">
        <v>33.586100000000002</v>
      </c>
      <c r="HL24">
        <v>0</v>
      </c>
      <c r="HM24">
        <v>0</v>
      </c>
      <c r="HN24">
        <v>0</v>
      </c>
      <c r="HO24">
        <v>1.295355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0.6</v>
      </c>
      <c r="HX24">
        <v>0.5</v>
      </c>
      <c r="HY24">
        <v>2</v>
      </c>
      <c r="HZ24">
        <v>510.74099999999999</v>
      </c>
      <c r="IA24">
        <v>509.23099999999999</v>
      </c>
      <c r="IB24">
        <v>21.563300000000002</v>
      </c>
      <c r="IC24">
        <v>27.105399999999999</v>
      </c>
      <c r="ID24">
        <v>30.0001</v>
      </c>
      <c r="IE24">
        <v>27.1677</v>
      </c>
      <c r="IF24">
        <v>27.151800000000001</v>
      </c>
      <c r="IG24">
        <v>18.5457</v>
      </c>
      <c r="IH24">
        <v>100</v>
      </c>
      <c r="II24">
        <v>0</v>
      </c>
      <c r="IJ24">
        <v>21.352900000000002</v>
      </c>
      <c r="IK24">
        <v>400</v>
      </c>
      <c r="IL24">
        <v>11.9916</v>
      </c>
      <c r="IM24">
        <v>100.959</v>
      </c>
      <c r="IN24">
        <v>111.29600000000001</v>
      </c>
    </row>
    <row r="25" spans="1:248" x14ac:dyDescent="0.35">
      <c r="A25">
        <v>8</v>
      </c>
      <c r="B25">
        <v>1599669473.0999999</v>
      </c>
      <c r="C25">
        <v>2514.5999999046298</v>
      </c>
      <c r="D25" t="s">
        <v>408</v>
      </c>
      <c r="E25" t="s">
        <v>409</v>
      </c>
      <c r="F25">
        <v>1599669473.0999999</v>
      </c>
      <c r="G25">
        <f t="shared" si="0"/>
        <v>2.6358755601156372E-3</v>
      </c>
      <c r="H25">
        <f t="shared" si="1"/>
        <v>10.851270067094193</v>
      </c>
      <c r="I25">
        <f t="shared" si="2"/>
        <v>385.76400000000001</v>
      </c>
      <c r="J25">
        <f t="shared" si="3"/>
        <v>327.00598617050696</v>
      </c>
      <c r="K25">
        <f t="shared" si="4"/>
        <v>33.395159985688828</v>
      </c>
      <c r="L25">
        <f t="shared" si="5"/>
        <v>39.395763507528002</v>
      </c>
      <c r="M25">
        <f t="shared" si="6"/>
        <v>0.33843701459967085</v>
      </c>
      <c r="N25">
        <f t="shared" si="7"/>
        <v>2.9627482563547529</v>
      </c>
      <c r="O25">
        <f t="shared" si="8"/>
        <v>0.31833273716179677</v>
      </c>
      <c r="P25">
        <f t="shared" si="9"/>
        <v>0.20066465477499484</v>
      </c>
      <c r="Q25">
        <f t="shared" si="10"/>
        <v>41.28053810823036</v>
      </c>
      <c r="R25">
        <f t="shared" si="11"/>
        <v>23.081631608688426</v>
      </c>
      <c r="S25">
        <f t="shared" si="12"/>
        <v>22.991</v>
      </c>
      <c r="T25">
        <f t="shared" si="13"/>
        <v>2.8181860928830824</v>
      </c>
      <c r="U25">
        <f t="shared" si="14"/>
        <v>68.477117096193567</v>
      </c>
      <c r="V25">
        <f t="shared" si="15"/>
        <v>1.9924903410210002</v>
      </c>
      <c r="W25">
        <f t="shared" si="16"/>
        <v>2.909717034702322</v>
      </c>
      <c r="X25">
        <f t="shared" si="17"/>
        <v>0.82569575186208222</v>
      </c>
      <c r="Y25">
        <f t="shared" si="18"/>
        <v>-116.2421122010996</v>
      </c>
      <c r="Z25">
        <f t="shared" si="19"/>
        <v>84.511917602599652</v>
      </c>
      <c r="AA25">
        <f t="shared" si="20"/>
        <v>5.9283555767174354</v>
      </c>
      <c r="AB25">
        <f t="shared" si="21"/>
        <v>15.478699086447847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54517.191120493648</v>
      </c>
      <c r="AH25" t="s">
        <v>372</v>
      </c>
      <c r="AI25">
        <v>10478.700000000001</v>
      </c>
      <c r="AJ25">
        <v>643.08076923076896</v>
      </c>
      <c r="AK25">
        <v>3120.19</v>
      </c>
      <c r="AL25">
        <f t="shared" si="25"/>
        <v>2477.1092307692311</v>
      </c>
      <c r="AM25">
        <f t="shared" si="26"/>
        <v>0.79389691998539547</v>
      </c>
      <c r="AN25">
        <v>-1.6752138174023701</v>
      </c>
      <c r="AO25" t="s">
        <v>410</v>
      </c>
      <c r="AP25">
        <v>10497.2</v>
      </c>
      <c r="AQ25">
        <v>812.99135999999999</v>
      </c>
      <c r="AR25">
        <v>2547.33</v>
      </c>
      <c r="AS25">
        <f t="shared" si="27"/>
        <v>0.68084568548244628</v>
      </c>
      <c r="AT25">
        <v>0.5</v>
      </c>
      <c r="AU25">
        <f t="shared" si="28"/>
        <v>210.74424579159083</v>
      </c>
      <c r="AV25">
        <f t="shared" si="29"/>
        <v>10.851270067094193</v>
      </c>
      <c r="AW25">
        <f t="shared" si="30"/>
        <v>71.742155243728405</v>
      </c>
      <c r="AX25">
        <f t="shared" si="31"/>
        <v>0.73411375832734671</v>
      </c>
      <c r="AY25">
        <f t="shared" si="32"/>
        <v>5.9439268851422179E-2</v>
      </c>
      <c r="AZ25">
        <f t="shared" si="33"/>
        <v>0.22488644973364275</v>
      </c>
      <c r="BA25" t="s">
        <v>411</v>
      </c>
      <c r="BB25">
        <v>677.3</v>
      </c>
      <c r="BC25">
        <f t="shared" si="34"/>
        <v>1870.03</v>
      </c>
      <c r="BD25">
        <f t="shared" si="35"/>
        <v>0.92743893948225431</v>
      </c>
      <c r="BE25">
        <f t="shared" si="36"/>
        <v>0.23450093946104822</v>
      </c>
      <c r="BF25">
        <f t="shared" si="37"/>
        <v>0.91077292403547683</v>
      </c>
      <c r="BG25">
        <f t="shared" si="38"/>
        <v>0.23126150146479676</v>
      </c>
      <c r="BH25">
        <f t="shared" si="39"/>
        <v>0.77264584178524465</v>
      </c>
      <c r="BI25">
        <f t="shared" si="40"/>
        <v>0.22735415821475535</v>
      </c>
      <c r="BJ25">
        <v>446</v>
      </c>
      <c r="BK25">
        <v>300</v>
      </c>
      <c r="BL25">
        <v>300</v>
      </c>
      <c r="BM25">
        <v>300</v>
      </c>
      <c r="BN25">
        <v>10497.2</v>
      </c>
      <c r="BO25">
        <v>2438.5</v>
      </c>
      <c r="BP25">
        <v>-8.5313899999999998E-3</v>
      </c>
      <c r="BQ25">
        <v>2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250.011</v>
      </c>
      <c r="CC25">
        <f t="shared" si="42"/>
        <v>210.74424579159083</v>
      </c>
      <c r="CD25">
        <f t="shared" si="43"/>
        <v>0.84293989381103562</v>
      </c>
      <c r="CE25">
        <f t="shared" si="44"/>
        <v>0.19587978762207109</v>
      </c>
      <c r="CF25">
        <v>1599669473.0999999</v>
      </c>
      <c r="CG25">
        <v>385.76400000000001</v>
      </c>
      <c r="CH25">
        <v>400.00599999999997</v>
      </c>
      <c r="CI25">
        <v>19.5105</v>
      </c>
      <c r="CJ25">
        <v>16.409099999999999</v>
      </c>
      <c r="CK25">
        <v>352.21</v>
      </c>
      <c r="CL25">
        <v>18.215299999999999</v>
      </c>
      <c r="CM25">
        <v>499.99</v>
      </c>
      <c r="CN25">
        <v>101.92400000000001</v>
      </c>
      <c r="CO25">
        <v>0.20000200000000001</v>
      </c>
      <c r="CP25">
        <v>23.520099999999999</v>
      </c>
      <c r="CQ25">
        <v>22.991</v>
      </c>
      <c r="CR25">
        <v>999.9</v>
      </c>
      <c r="CS25">
        <v>0</v>
      </c>
      <c r="CT25">
        <v>0</v>
      </c>
      <c r="CU25">
        <v>9998.1200000000008</v>
      </c>
      <c r="CV25">
        <v>0</v>
      </c>
      <c r="CW25">
        <v>1.5289399999999999E-3</v>
      </c>
      <c r="CX25">
        <v>-14.2415</v>
      </c>
      <c r="CY25">
        <v>393.44099999999997</v>
      </c>
      <c r="CZ25">
        <v>406.67899999999997</v>
      </c>
      <c r="DA25">
        <v>3.1013700000000002</v>
      </c>
      <c r="DB25">
        <v>400.00599999999997</v>
      </c>
      <c r="DC25">
        <v>16.409099999999999</v>
      </c>
      <c r="DD25">
        <v>1.9885900000000001</v>
      </c>
      <c r="DE25">
        <v>1.67248</v>
      </c>
      <c r="DF25">
        <v>17.3538</v>
      </c>
      <c r="DG25">
        <v>14.6434</v>
      </c>
      <c r="DH25">
        <v>250.011</v>
      </c>
      <c r="DI25">
        <v>0.89999099999999999</v>
      </c>
      <c r="DJ25">
        <v>0.100009</v>
      </c>
      <c r="DK25">
        <v>0</v>
      </c>
      <c r="DL25">
        <v>812.702</v>
      </c>
      <c r="DM25">
        <v>4.9990300000000003</v>
      </c>
      <c r="DN25">
        <v>1981.53</v>
      </c>
      <c r="DO25">
        <v>1907.63</v>
      </c>
      <c r="DP25">
        <v>37.625</v>
      </c>
      <c r="DQ25">
        <v>41.811999999999998</v>
      </c>
      <c r="DR25">
        <v>40.125</v>
      </c>
      <c r="DS25">
        <v>40.75</v>
      </c>
      <c r="DT25">
        <v>40.186999999999998</v>
      </c>
      <c r="DU25">
        <v>220.51</v>
      </c>
      <c r="DV25">
        <v>24.5</v>
      </c>
      <c r="DW25">
        <v>0</v>
      </c>
      <c r="DX25">
        <v>120.10000014305101</v>
      </c>
      <c r="DY25">
        <v>0</v>
      </c>
      <c r="DZ25">
        <v>812.99135999999999</v>
      </c>
      <c r="EA25">
        <v>-3.3745384586676099</v>
      </c>
      <c r="EB25">
        <v>-10.046923054280599</v>
      </c>
      <c r="EC25">
        <v>1982.3624</v>
      </c>
      <c r="ED25">
        <v>15</v>
      </c>
      <c r="EE25">
        <v>1599669426.0999999</v>
      </c>
      <c r="EF25" t="s">
        <v>412</v>
      </c>
      <c r="EG25">
        <v>1599669417.0999999</v>
      </c>
      <c r="EH25">
        <v>1599669426.0999999</v>
      </c>
      <c r="EI25">
        <v>36</v>
      </c>
      <c r="EJ25">
        <v>-3.2000000000000001E-2</v>
      </c>
      <c r="EK25">
        <v>0</v>
      </c>
      <c r="EL25">
        <v>33.554000000000002</v>
      </c>
      <c r="EM25">
        <v>1.2949999999999999</v>
      </c>
      <c r="EN25">
        <v>400</v>
      </c>
      <c r="EO25">
        <v>16</v>
      </c>
      <c r="EP25">
        <v>0.21</v>
      </c>
      <c r="EQ25">
        <v>0.03</v>
      </c>
      <c r="ER25">
        <v>-14.229799999999999</v>
      </c>
      <c r="ES25">
        <v>-0.11254285714288199</v>
      </c>
      <c r="ET25">
        <v>2.7283104751440201E-2</v>
      </c>
      <c r="EU25">
        <v>0</v>
      </c>
      <c r="EV25">
        <v>3.10492073170732</v>
      </c>
      <c r="EW25">
        <v>-2.88531010452951E-2</v>
      </c>
      <c r="EX25">
        <v>3.1084357216027902E-3</v>
      </c>
      <c r="EY25">
        <v>1</v>
      </c>
      <c r="EZ25">
        <v>1</v>
      </c>
      <c r="FA25">
        <v>2</v>
      </c>
      <c r="FB25" t="s">
        <v>413</v>
      </c>
      <c r="FC25">
        <v>2.9357700000000002</v>
      </c>
      <c r="FD25">
        <v>2.8851800000000001</v>
      </c>
      <c r="FE25">
        <v>9.09301E-2</v>
      </c>
      <c r="FF25">
        <v>0.100254</v>
      </c>
      <c r="FG25">
        <v>9.8427500000000001E-2</v>
      </c>
      <c r="FH25">
        <v>8.9903300000000005E-2</v>
      </c>
      <c r="FI25">
        <v>29242.400000000001</v>
      </c>
      <c r="FJ25">
        <v>29407.1</v>
      </c>
      <c r="FK25">
        <v>29789.599999999999</v>
      </c>
      <c r="FL25">
        <v>29807.9</v>
      </c>
      <c r="FM25">
        <v>35790.199999999997</v>
      </c>
      <c r="FN25">
        <v>34662.9</v>
      </c>
      <c r="FO25">
        <v>43146</v>
      </c>
      <c r="FP25">
        <v>40872.699999999997</v>
      </c>
      <c r="FQ25">
        <v>2.1129699999999998</v>
      </c>
      <c r="FR25">
        <v>2.0263200000000001</v>
      </c>
      <c r="FS25">
        <v>3.46452E-3</v>
      </c>
      <c r="FT25">
        <v>0</v>
      </c>
      <c r="FU25">
        <v>22.934000000000001</v>
      </c>
      <c r="FV25">
        <v>999.9</v>
      </c>
      <c r="FW25">
        <v>40.801000000000002</v>
      </c>
      <c r="FX25">
        <v>32.356999999999999</v>
      </c>
      <c r="FY25">
        <v>19.505600000000001</v>
      </c>
      <c r="FZ25">
        <v>64.011200000000002</v>
      </c>
      <c r="GA25">
        <v>36.0657</v>
      </c>
      <c r="GB25">
        <v>1</v>
      </c>
      <c r="GC25">
        <v>-9.7205299999999998E-3</v>
      </c>
      <c r="GD25">
        <v>1.6430199999999999</v>
      </c>
      <c r="GE25">
        <v>20.255800000000001</v>
      </c>
      <c r="GF25">
        <v>5.2515799999999997</v>
      </c>
      <c r="GG25">
        <v>12.039899999999999</v>
      </c>
      <c r="GH25">
        <v>5.0249499999999996</v>
      </c>
      <c r="GI25">
        <v>3.3010000000000002</v>
      </c>
      <c r="GJ25">
        <v>9999</v>
      </c>
      <c r="GK25">
        <v>999.9</v>
      </c>
      <c r="GL25">
        <v>9999</v>
      </c>
      <c r="GM25">
        <v>9999</v>
      </c>
      <c r="GN25">
        <v>1.87809</v>
      </c>
      <c r="GO25">
        <v>1.8797299999999999</v>
      </c>
      <c r="GP25">
        <v>1.8786400000000001</v>
      </c>
      <c r="GQ25">
        <v>1.8791199999999999</v>
      </c>
      <c r="GR25">
        <v>1.8805499999999999</v>
      </c>
      <c r="GS25">
        <v>1.8751500000000001</v>
      </c>
      <c r="GT25">
        <v>1.88219</v>
      </c>
      <c r="GU25">
        <v>1.877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33.554000000000002</v>
      </c>
      <c r="HJ25">
        <v>1.2951999999999999</v>
      </c>
      <c r="HK25">
        <v>33.553999999999903</v>
      </c>
      <c r="HL25">
        <v>0</v>
      </c>
      <c r="HM25">
        <v>0</v>
      </c>
      <c r="HN25">
        <v>0</v>
      </c>
      <c r="HO25">
        <v>1.2951950000000001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0.9</v>
      </c>
      <c r="HX25">
        <v>0.8</v>
      </c>
      <c r="HY25">
        <v>2</v>
      </c>
      <c r="HZ25">
        <v>510.952</v>
      </c>
      <c r="IA25">
        <v>509.28199999999998</v>
      </c>
      <c r="IB25">
        <v>21.503599999999999</v>
      </c>
      <c r="IC25">
        <v>27.085100000000001</v>
      </c>
      <c r="ID25">
        <v>29.9999</v>
      </c>
      <c r="IE25">
        <v>27.1417</v>
      </c>
      <c r="IF25">
        <v>27.1266</v>
      </c>
      <c r="IG25">
        <v>18.5425</v>
      </c>
      <c r="IH25">
        <v>100</v>
      </c>
      <c r="II25">
        <v>0</v>
      </c>
      <c r="IJ25">
        <v>21.510400000000001</v>
      </c>
      <c r="IK25">
        <v>400</v>
      </c>
      <c r="IL25">
        <v>11.0905</v>
      </c>
      <c r="IM25">
        <v>100.961</v>
      </c>
      <c r="IN25">
        <v>111.29600000000001</v>
      </c>
    </row>
    <row r="26" spans="1:248" x14ac:dyDescent="0.35">
      <c r="A26">
        <v>9</v>
      </c>
      <c r="B26">
        <v>1599669593.5999999</v>
      </c>
      <c r="C26">
        <v>2635.0999999046298</v>
      </c>
      <c r="D26" t="s">
        <v>414</v>
      </c>
      <c r="E26" t="s">
        <v>415</v>
      </c>
      <c r="F26">
        <v>1599669593.5999999</v>
      </c>
      <c r="G26">
        <f t="shared" si="0"/>
        <v>2.5590958802554618E-3</v>
      </c>
      <c r="H26">
        <f t="shared" si="1"/>
        <v>6.8585597099572198</v>
      </c>
      <c r="I26">
        <f t="shared" si="2"/>
        <v>390.56400000000002</v>
      </c>
      <c r="J26">
        <f t="shared" si="3"/>
        <v>350.12257060180571</v>
      </c>
      <c r="K26">
        <f t="shared" si="4"/>
        <v>35.756940108167541</v>
      </c>
      <c r="L26">
        <f t="shared" si="5"/>
        <v>39.887098773444009</v>
      </c>
      <c r="M26">
        <f t="shared" si="6"/>
        <v>0.32488258479820259</v>
      </c>
      <c r="N26">
        <f t="shared" si="7"/>
        <v>2.9640140820869672</v>
      </c>
      <c r="O26">
        <f t="shared" si="8"/>
        <v>0.30631643419649601</v>
      </c>
      <c r="P26">
        <f t="shared" si="9"/>
        <v>0.19302739299317573</v>
      </c>
      <c r="Q26">
        <f t="shared" si="10"/>
        <v>24.753722300665043</v>
      </c>
      <c r="R26">
        <f t="shared" si="11"/>
        <v>22.998371066185754</v>
      </c>
      <c r="S26">
        <f t="shared" si="12"/>
        <v>22.997599999999998</v>
      </c>
      <c r="T26">
        <f t="shared" si="13"/>
        <v>2.8193121505244068</v>
      </c>
      <c r="U26">
        <f t="shared" si="14"/>
        <v>68.287226137243522</v>
      </c>
      <c r="V26">
        <f t="shared" si="15"/>
        <v>1.9861745723001001</v>
      </c>
      <c r="W26">
        <f t="shared" si="16"/>
        <v>2.9085594548946689</v>
      </c>
      <c r="X26">
        <f t="shared" si="17"/>
        <v>0.83313757822430667</v>
      </c>
      <c r="Y26">
        <f t="shared" si="18"/>
        <v>-112.85612831926586</v>
      </c>
      <c r="Z26">
        <f t="shared" si="19"/>
        <v>82.438718839112823</v>
      </c>
      <c r="AA26">
        <f t="shared" si="20"/>
        <v>5.7804545867671928</v>
      </c>
      <c r="AB26">
        <f t="shared" si="21"/>
        <v>0.11676740727919821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54555.990769803575</v>
      </c>
      <c r="AH26" t="s">
        <v>372</v>
      </c>
      <c r="AI26">
        <v>10478.700000000001</v>
      </c>
      <c r="AJ26">
        <v>643.08076923076896</v>
      </c>
      <c r="AK26">
        <v>3120.19</v>
      </c>
      <c r="AL26">
        <f t="shared" si="25"/>
        <v>2477.1092307692311</v>
      </c>
      <c r="AM26">
        <f t="shared" si="26"/>
        <v>0.79389691998539547</v>
      </c>
      <c r="AN26">
        <v>-1.6752138174023701</v>
      </c>
      <c r="AO26" t="s">
        <v>416</v>
      </c>
      <c r="AP26">
        <v>10489.5</v>
      </c>
      <c r="AQ26">
        <v>760.63252</v>
      </c>
      <c r="AR26">
        <v>2592.36</v>
      </c>
      <c r="AS26">
        <f t="shared" si="27"/>
        <v>0.70658684750574774</v>
      </c>
      <c r="AT26">
        <v>0.5</v>
      </c>
      <c r="AU26">
        <f t="shared" si="28"/>
        <v>126.42323121235731</v>
      </c>
      <c r="AV26">
        <f t="shared" si="29"/>
        <v>6.8585597099572198</v>
      </c>
      <c r="AW26">
        <f t="shared" si="30"/>
        <v>44.664496196914904</v>
      </c>
      <c r="AX26">
        <f t="shared" si="31"/>
        <v>0.73950377262417255</v>
      </c>
      <c r="AY26">
        <f t="shared" si="32"/>
        <v>6.7501624863749332E-2</v>
      </c>
      <c r="AZ26">
        <f t="shared" si="33"/>
        <v>0.20360983813976449</v>
      </c>
      <c r="BA26" t="s">
        <v>417</v>
      </c>
      <c r="BB26">
        <v>675.3</v>
      </c>
      <c r="BC26">
        <f t="shared" si="34"/>
        <v>1917.0600000000002</v>
      </c>
      <c r="BD26">
        <f t="shared" si="35"/>
        <v>0.9554878198908745</v>
      </c>
      <c r="BE26">
        <f t="shared" si="36"/>
        <v>0.2158911034852283</v>
      </c>
      <c r="BF26">
        <f t="shared" si="37"/>
        <v>0.93969476054857337</v>
      </c>
      <c r="BG26">
        <f t="shared" si="38"/>
        <v>0.21308305400650007</v>
      </c>
      <c r="BH26">
        <f t="shared" si="39"/>
        <v>0.84829521195374014</v>
      </c>
      <c r="BI26">
        <f t="shared" si="40"/>
        <v>0.15170478804625986</v>
      </c>
      <c r="BJ26">
        <v>448</v>
      </c>
      <c r="BK26">
        <v>300</v>
      </c>
      <c r="BL26">
        <v>300</v>
      </c>
      <c r="BM26">
        <v>300</v>
      </c>
      <c r="BN26">
        <v>10489.5</v>
      </c>
      <c r="BO26">
        <v>2503.14</v>
      </c>
      <c r="BP26">
        <v>-8.6119899999999999E-3</v>
      </c>
      <c r="BQ26">
        <v>-2.4900000000000002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149.98599999999999</v>
      </c>
      <c r="CC26">
        <f t="shared" si="42"/>
        <v>126.42323121235731</v>
      </c>
      <c r="CD26">
        <f t="shared" si="43"/>
        <v>0.84290021210217836</v>
      </c>
      <c r="CE26">
        <f t="shared" si="44"/>
        <v>0.19580042420435681</v>
      </c>
      <c r="CF26">
        <v>1599669593.5999999</v>
      </c>
      <c r="CG26">
        <v>390.56400000000002</v>
      </c>
      <c r="CH26">
        <v>399.99400000000003</v>
      </c>
      <c r="CI26">
        <v>19.4481</v>
      </c>
      <c r="CJ26">
        <v>16.436800000000002</v>
      </c>
      <c r="CK26">
        <v>357.01499999999999</v>
      </c>
      <c r="CL26">
        <v>18.151299999999999</v>
      </c>
      <c r="CM26">
        <v>499.98200000000003</v>
      </c>
      <c r="CN26">
        <v>101.92700000000001</v>
      </c>
      <c r="CO26">
        <v>0.19992099999999999</v>
      </c>
      <c r="CP26">
        <v>23.513500000000001</v>
      </c>
      <c r="CQ26">
        <v>22.997599999999998</v>
      </c>
      <c r="CR26">
        <v>999.9</v>
      </c>
      <c r="CS26">
        <v>0</v>
      </c>
      <c r="CT26">
        <v>0</v>
      </c>
      <c r="CU26">
        <v>10005</v>
      </c>
      <c r="CV26">
        <v>0</v>
      </c>
      <c r="CW26">
        <v>1.5289399999999999E-3</v>
      </c>
      <c r="CX26">
        <v>-9.4299599999999995</v>
      </c>
      <c r="CY26">
        <v>398.31</v>
      </c>
      <c r="CZ26">
        <v>406.67899999999997</v>
      </c>
      <c r="DA26">
        <v>3.0112999999999999</v>
      </c>
      <c r="DB26">
        <v>399.99400000000003</v>
      </c>
      <c r="DC26">
        <v>16.436800000000002</v>
      </c>
      <c r="DD26">
        <v>1.9822900000000001</v>
      </c>
      <c r="DE26">
        <v>1.6753499999999999</v>
      </c>
      <c r="DF26">
        <v>17.3035</v>
      </c>
      <c r="DG26">
        <v>14.6699</v>
      </c>
      <c r="DH26">
        <v>149.98599999999999</v>
      </c>
      <c r="DI26">
        <v>0.89999099999999999</v>
      </c>
      <c r="DJ26">
        <v>0.100009</v>
      </c>
      <c r="DK26">
        <v>0</v>
      </c>
      <c r="DL26">
        <v>760.47400000000005</v>
      </c>
      <c r="DM26">
        <v>4.9990300000000003</v>
      </c>
      <c r="DN26">
        <v>1111.94</v>
      </c>
      <c r="DO26">
        <v>1128.8499999999999</v>
      </c>
      <c r="DP26">
        <v>37.061999999999998</v>
      </c>
      <c r="DQ26">
        <v>41.5</v>
      </c>
      <c r="DR26">
        <v>39.686999999999998</v>
      </c>
      <c r="DS26">
        <v>40.5</v>
      </c>
      <c r="DT26">
        <v>39.75</v>
      </c>
      <c r="DU26">
        <v>130.49</v>
      </c>
      <c r="DV26">
        <v>14.5</v>
      </c>
      <c r="DW26">
        <v>0</v>
      </c>
      <c r="DX26">
        <v>120.10000014305101</v>
      </c>
      <c r="DY26">
        <v>0</v>
      </c>
      <c r="DZ26">
        <v>760.63252</v>
      </c>
      <c r="EA26">
        <v>-1.5288461478392801</v>
      </c>
      <c r="EB26">
        <v>-3.9323076810216402</v>
      </c>
      <c r="EC26">
        <v>1112.4756</v>
      </c>
      <c r="ED26">
        <v>15</v>
      </c>
      <c r="EE26">
        <v>1599669546.5999999</v>
      </c>
      <c r="EF26" t="s">
        <v>418</v>
      </c>
      <c r="EG26">
        <v>1599669535.5999999</v>
      </c>
      <c r="EH26">
        <v>1599669546.5999999</v>
      </c>
      <c r="EI26">
        <v>37</v>
      </c>
      <c r="EJ26">
        <v>-5.0000000000000001E-3</v>
      </c>
      <c r="EK26">
        <v>2E-3</v>
      </c>
      <c r="EL26">
        <v>33.548999999999999</v>
      </c>
      <c r="EM26">
        <v>1.2969999999999999</v>
      </c>
      <c r="EN26">
        <v>400</v>
      </c>
      <c r="EO26">
        <v>16</v>
      </c>
      <c r="EP26">
        <v>0.32</v>
      </c>
      <c r="EQ26">
        <v>0.02</v>
      </c>
      <c r="ER26">
        <v>-9.3958753658536605</v>
      </c>
      <c r="ES26">
        <v>-0.25160257839725397</v>
      </c>
      <c r="ET26">
        <v>3.2425710372462599E-2</v>
      </c>
      <c r="EU26">
        <v>0</v>
      </c>
      <c r="EV26">
        <v>3.0186751219512198</v>
      </c>
      <c r="EW26">
        <v>-4.9189756097563098E-2</v>
      </c>
      <c r="EX26">
        <v>5.0186997256607699E-3</v>
      </c>
      <c r="EY26">
        <v>1</v>
      </c>
      <c r="EZ26">
        <v>1</v>
      </c>
      <c r="FA26">
        <v>2</v>
      </c>
      <c r="FB26" t="s">
        <v>413</v>
      </c>
      <c r="FC26">
        <v>2.9357700000000002</v>
      </c>
      <c r="FD26">
        <v>2.8851599999999999</v>
      </c>
      <c r="FE26">
        <v>9.19209E-2</v>
      </c>
      <c r="FF26">
        <v>0.100261</v>
      </c>
      <c r="FG26">
        <v>9.8186399999999993E-2</v>
      </c>
      <c r="FH26">
        <v>9.00199E-2</v>
      </c>
      <c r="FI26">
        <v>29211.5</v>
      </c>
      <c r="FJ26">
        <v>29408.1</v>
      </c>
      <c r="FK26">
        <v>29790.5</v>
      </c>
      <c r="FL26">
        <v>29808.9</v>
      </c>
      <c r="FM26">
        <v>35800.5</v>
      </c>
      <c r="FN26">
        <v>34659.599999999999</v>
      </c>
      <c r="FO26">
        <v>43146.7</v>
      </c>
      <c r="FP26">
        <v>40874</v>
      </c>
      <c r="FQ26">
        <v>2.1130800000000001</v>
      </c>
      <c r="FR26">
        <v>2.0264199999999999</v>
      </c>
      <c r="FS26">
        <v>2.5704500000000002E-3</v>
      </c>
      <c r="FT26">
        <v>0</v>
      </c>
      <c r="FU26">
        <v>22.955300000000001</v>
      </c>
      <c r="FV26">
        <v>999.9</v>
      </c>
      <c r="FW26">
        <v>40.783000000000001</v>
      </c>
      <c r="FX26">
        <v>32.368000000000002</v>
      </c>
      <c r="FY26">
        <v>19.506599999999999</v>
      </c>
      <c r="FZ26">
        <v>64.011200000000002</v>
      </c>
      <c r="GA26">
        <v>36.089700000000001</v>
      </c>
      <c r="GB26">
        <v>1</v>
      </c>
      <c r="GC26">
        <v>-1.1532000000000001E-2</v>
      </c>
      <c r="GD26">
        <v>1.63795</v>
      </c>
      <c r="GE26">
        <v>20.257400000000001</v>
      </c>
      <c r="GF26">
        <v>5.2517300000000002</v>
      </c>
      <c r="GG26">
        <v>12.039899999999999</v>
      </c>
      <c r="GH26">
        <v>5.0252499999999998</v>
      </c>
      <c r="GI26">
        <v>3.3010000000000002</v>
      </c>
      <c r="GJ26">
        <v>9999</v>
      </c>
      <c r="GK26">
        <v>999.9</v>
      </c>
      <c r="GL26">
        <v>9999</v>
      </c>
      <c r="GM26">
        <v>9999</v>
      </c>
      <c r="GN26">
        <v>1.8780699999999999</v>
      </c>
      <c r="GO26">
        <v>1.87971</v>
      </c>
      <c r="GP26">
        <v>1.87862</v>
      </c>
      <c r="GQ26">
        <v>1.8791</v>
      </c>
      <c r="GR26">
        <v>1.88049</v>
      </c>
      <c r="GS26">
        <v>1.87514</v>
      </c>
      <c r="GT26">
        <v>1.8821699999999999</v>
      </c>
      <c r="GU26">
        <v>1.8769899999999999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33.548999999999999</v>
      </c>
      <c r="HJ26">
        <v>1.2968</v>
      </c>
      <c r="HK26">
        <v>33.549050000000001</v>
      </c>
      <c r="HL26">
        <v>0</v>
      </c>
      <c r="HM26">
        <v>0</v>
      </c>
      <c r="HN26">
        <v>0</v>
      </c>
      <c r="HO26">
        <v>1.29677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1</v>
      </c>
      <c r="HX26">
        <v>0.8</v>
      </c>
      <c r="HY26">
        <v>2</v>
      </c>
      <c r="HZ26">
        <v>510.82400000000001</v>
      </c>
      <c r="IA26">
        <v>509.15699999999998</v>
      </c>
      <c r="IB26">
        <v>21.547699999999999</v>
      </c>
      <c r="IC26">
        <v>27.0641</v>
      </c>
      <c r="ID26">
        <v>30</v>
      </c>
      <c r="IE26">
        <v>27.1203</v>
      </c>
      <c r="IF26">
        <v>27.106200000000001</v>
      </c>
      <c r="IG26">
        <v>18.546299999999999</v>
      </c>
      <c r="IH26">
        <v>100</v>
      </c>
      <c r="II26">
        <v>0</v>
      </c>
      <c r="IJ26">
        <v>21.552800000000001</v>
      </c>
      <c r="IK26">
        <v>400</v>
      </c>
      <c r="IL26">
        <v>11.1419</v>
      </c>
      <c r="IM26">
        <v>100.96299999999999</v>
      </c>
      <c r="IN26">
        <v>111.3</v>
      </c>
    </row>
    <row r="27" spans="1:248" x14ac:dyDescent="0.35">
      <c r="A27">
        <v>10</v>
      </c>
      <c r="B27">
        <v>1599669703.5999999</v>
      </c>
      <c r="C27">
        <v>2745.0999999046298</v>
      </c>
      <c r="D27" t="s">
        <v>419</v>
      </c>
      <c r="E27" t="s">
        <v>420</v>
      </c>
      <c r="F27">
        <v>1599669703.5999999</v>
      </c>
      <c r="G27">
        <f t="shared" si="0"/>
        <v>2.4606911397485596E-3</v>
      </c>
      <c r="H27">
        <f t="shared" si="1"/>
        <v>4.5570246799350995</v>
      </c>
      <c r="I27">
        <f t="shared" si="2"/>
        <v>393.36</v>
      </c>
      <c r="J27">
        <f t="shared" si="3"/>
        <v>363.35637222123137</v>
      </c>
      <c r="K27">
        <f t="shared" si="4"/>
        <v>37.108105254381179</v>
      </c>
      <c r="L27">
        <f t="shared" si="5"/>
        <v>40.172253464640001</v>
      </c>
      <c r="M27">
        <f t="shared" si="6"/>
        <v>0.30702884576032868</v>
      </c>
      <c r="N27">
        <f t="shared" si="7"/>
        <v>2.9635557421948002</v>
      </c>
      <c r="O27">
        <f t="shared" si="8"/>
        <v>0.29038869090682823</v>
      </c>
      <c r="P27">
        <f t="shared" si="9"/>
        <v>0.18291279163356067</v>
      </c>
      <c r="Q27">
        <f t="shared" si="10"/>
        <v>16.512698333986897</v>
      </c>
      <c r="R27">
        <f t="shared" si="11"/>
        <v>22.940869882075852</v>
      </c>
      <c r="S27">
        <f t="shared" si="12"/>
        <v>23.003699999999998</v>
      </c>
      <c r="T27">
        <f t="shared" si="13"/>
        <v>2.8203532507635614</v>
      </c>
      <c r="U27">
        <f t="shared" si="14"/>
        <v>68.05445169784565</v>
      </c>
      <c r="V27">
        <f t="shared" si="15"/>
        <v>1.9752787716383999</v>
      </c>
      <c r="W27">
        <f t="shared" si="16"/>
        <v>2.9024975183231545</v>
      </c>
      <c r="X27">
        <f t="shared" si="17"/>
        <v>0.84507447912516143</v>
      </c>
      <c r="Y27">
        <f t="shared" si="18"/>
        <v>-108.51647926291147</v>
      </c>
      <c r="Z27">
        <f t="shared" si="19"/>
        <v>75.923282400707677</v>
      </c>
      <c r="AA27">
        <f t="shared" si="20"/>
        <v>5.3236583575507694</v>
      </c>
      <c r="AB27">
        <f t="shared" si="21"/>
        <v>-10.756840170666123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54548.747082527087</v>
      </c>
      <c r="AH27" t="s">
        <v>372</v>
      </c>
      <c r="AI27">
        <v>10478.700000000001</v>
      </c>
      <c r="AJ27">
        <v>643.08076923076896</v>
      </c>
      <c r="AK27">
        <v>3120.19</v>
      </c>
      <c r="AL27">
        <f t="shared" si="25"/>
        <v>2477.1092307692311</v>
      </c>
      <c r="AM27">
        <f t="shared" si="26"/>
        <v>0.79389691998539547</v>
      </c>
      <c r="AN27">
        <v>-1.6752138174023701</v>
      </c>
      <c r="AO27" t="s">
        <v>421</v>
      </c>
      <c r="AP27">
        <v>10485.8</v>
      </c>
      <c r="AQ27">
        <v>733.54515384615399</v>
      </c>
      <c r="AR27">
        <v>2639.7</v>
      </c>
      <c r="AS27">
        <f t="shared" si="27"/>
        <v>0.72211040881685262</v>
      </c>
      <c r="AT27">
        <v>0.5</v>
      </c>
      <c r="AU27">
        <f t="shared" si="28"/>
        <v>84.377702764395977</v>
      </c>
      <c r="AV27">
        <f t="shared" si="29"/>
        <v>4.5570246799350995</v>
      </c>
      <c r="AW27">
        <f t="shared" si="30"/>
        <v>30.465008719112426</v>
      </c>
      <c r="AX27">
        <f t="shared" si="31"/>
        <v>0.74528544910406491</v>
      </c>
      <c r="AY27">
        <f t="shared" si="32"/>
        <v>7.3861201397476609E-2</v>
      </c>
      <c r="AZ27">
        <f t="shared" si="33"/>
        <v>0.18202447247793321</v>
      </c>
      <c r="BA27" t="s">
        <v>422</v>
      </c>
      <c r="BB27">
        <v>672.37</v>
      </c>
      <c r="BC27">
        <f t="shared" si="34"/>
        <v>1967.33</v>
      </c>
      <c r="BD27">
        <f t="shared" si="35"/>
        <v>0.96890447772048716</v>
      </c>
      <c r="BE27">
        <f t="shared" si="36"/>
        <v>0.19629302808213031</v>
      </c>
      <c r="BF27">
        <f t="shared" si="37"/>
        <v>0.95469121842499127</v>
      </c>
      <c r="BG27">
        <f t="shared" si="38"/>
        <v>0.19397206793775132</v>
      </c>
      <c r="BH27">
        <f t="shared" si="39"/>
        <v>0.88810116223813917</v>
      </c>
      <c r="BI27">
        <f t="shared" si="40"/>
        <v>0.11189883776186083</v>
      </c>
      <c r="BJ27">
        <v>450</v>
      </c>
      <c r="BK27">
        <v>300</v>
      </c>
      <c r="BL27">
        <v>300</v>
      </c>
      <c r="BM27">
        <v>300</v>
      </c>
      <c r="BN27">
        <v>10485.8</v>
      </c>
      <c r="BO27">
        <v>2569.7600000000002</v>
      </c>
      <c r="BP27">
        <v>-8.65287E-3</v>
      </c>
      <c r="BQ27">
        <v>-5.86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100.11</v>
      </c>
      <c r="CC27">
        <f t="shared" si="42"/>
        <v>84.377702764395977</v>
      </c>
      <c r="CD27">
        <f t="shared" si="43"/>
        <v>0.84284989276192168</v>
      </c>
      <c r="CE27">
        <f t="shared" si="44"/>
        <v>0.19569978552384334</v>
      </c>
      <c r="CF27">
        <v>1599669703.5999999</v>
      </c>
      <c r="CG27">
        <v>393.36</v>
      </c>
      <c r="CH27">
        <v>399.98899999999998</v>
      </c>
      <c r="CI27">
        <v>19.3416</v>
      </c>
      <c r="CJ27">
        <v>16.446300000000001</v>
      </c>
      <c r="CK27">
        <v>359.86099999999999</v>
      </c>
      <c r="CL27">
        <v>18.0444</v>
      </c>
      <c r="CM27">
        <v>500.072</v>
      </c>
      <c r="CN27">
        <v>101.926</v>
      </c>
      <c r="CO27">
        <v>0.19992399999999999</v>
      </c>
      <c r="CP27">
        <v>23.478899999999999</v>
      </c>
      <c r="CQ27">
        <v>23.003699999999998</v>
      </c>
      <c r="CR27">
        <v>999.9</v>
      </c>
      <c r="CS27">
        <v>0</v>
      </c>
      <c r="CT27">
        <v>0</v>
      </c>
      <c r="CU27">
        <v>10002.5</v>
      </c>
      <c r="CV27">
        <v>0</v>
      </c>
      <c r="CW27">
        <v>1.5289399999999999E-3</v>
      </c>
      <c r="CX27">
        <v>-6.6292099999999996</v>
      </c>
      <c r="CY27">
        <v>401.11799999999999</v>
      </c>
      <c r="CZ27">
        <v>406.67700000000002</v>
      </c>
      <c r="DA27">
        <v>2.8952900000000001</v>
      </c>
      <c r="DB27">
        <v>399.98899999999998</v>
      </c>
      <c r="DC27">
        <v>16.446300000000001</v>
      </c>
      <c r="DD27">
        <v>1.97142</v>
      </c>
      <c r="DE27">
        <v>1.67631</v>
      </c>
      <c r="DF27">
        <v>17.2166</v>
      </c>
      <c r="DG27">
        <v>14.678800000000001</v>
      </c>
      <c r="DH27">
        <v>100.11</v>
      </c>
      <c r="DI27">
        <v>0.89999099999999999</v>
      </c>
      <c r="DJ27">
        <v>0.100009</v>
      </c>
      <c r="DK27">
        <v>0</v>
      </c>
      <c r="DL27">
        <v>733.63300000000004</v>
      </c>
      <c r="DM27">
        <v>4.9990300000000003</v>
      </c>
      <c r="DN27">
        <v>714.98400000000004</v>
      </c>
      <c r="DO27">
        <v>740.52200000000005</v>
      </c>
      <c r="DP27">
        <v>36.686999999999998</v>
      </c>
      <c r="DQ27">
        <v>41.25</v>
      </c>
      <c r="DR27">
        <v>39.311999999999998</v>
      </c>
      <c r="DS27">
        <v>40.25</v>
      </c>
      <c r="DT27">
        <v>39.375</v>
      </c>
      <c r="DU27">
        <v>85.6</v>
      </c>
      <c r="DV27">
        <v>9.51</v>
      </c>
      <c r="DW27">
        <v>0</v>
      </c>
      <c r="DX27">
        <v>109.40000009536701</v>
      </c>
      <c r="DY27">
        <v>0</v>
      </c>
      <c r="DZ27">
        <v>733.54515384615399</v>
      </c>
      <c r="EA27">
        <v>2.46529913820978</v>
      </c>
      <c r="EB27">
        <v>5.7341196612286902</v>
      </c>
      <c r="EC27">
        <v>713.71388461538504</v>
      </c>
      <c r="ED27">
        <v>15</v>
      </c>
      <c r="EE27">
        <v>1599669666.0999999</v>
      </c>
      <c r="EF27" t="s">
        <v>423</v>
      </c>
      <c r="EG27">
        <v>1599669659.5999999</v>
      </c>
      <c r="EH27">
        <v>1599669666.0999999</v>
      </c>
      <c r="EI27">
        <v>38</v>
      </c>
      <c r="EJ27">
        <v>-0.05</v>
      </c>
      <c r="EK27">
        <v>0</v>
      </c>
      <c r="EL27">
        <v>33.499000000000002</v>
      </c>
      <c r="EM27">
        <v>1.2969999999999999</v>
      </c>
      <c r="EN27">
        <v>400</v>
      </c>
      <c r="EO27">
        <v>16</v>
      </c>
      <c r="EP27">
        <v>0.24</v>
      </c>
      <c r="EQ27">
        <v>0.03</v>
      </c>
      <c r="ER27">
        <v>-6.6091109756097497</v>
      </c>
      <c r="ES27">
        <v>-9.4150662020924605E-2</v>
      </c>
      <c r="ET27">
        <v>2.85185014661966E-2</v>
      </c>
      <c r="EU27">
        <v>1</v>
      </c>
      <c r="EV27">
        <v>2.9057456097560999</v>
      </c>
      <c r="EW27">
        <v>-6.9600209059234405E-2</v>
      </c>
      <c r="EX27">
        <v>6.9884772928085004E-3</v>
      </c>
      <c r="EY27">
        <v>1</v>
      </c>
      <c r="EZ27">
        <v>2</v>
      </c>
      <c r="FA27">
        <v>2</v>
      </c>
      <c r="FB27" t="s">
        <v>374</v>
      </c>
      <c r="FC27">
        <v>2.9359999999999999</v>
      </c>
      <c r="FD27">
        <v>2.8851399999999998</v>
      </c>
      <c r="FE27">
        <v>9.24981E-2</v>
      </c>
      <c r="FF27">
        <v>0.100258</v>
      </c>
      <c r="FG27">
        <v>9.7767800000000002E-2</v>
      </c>
      <c r="FH27">
        <v>9.00561E-2</v>
      </c>
      <c r="FI27">
        <v>29190.400000000001</v>
      </c>
      <c r="FJ27">
        <v>29407.7</v>
      </c>
      <c r="FK27">
        <v>29787.9</v>
      </c>
      <c r="FL27">
        <v>29808.400000000001</v>
      </c>
      <c r="FM27">
        <v>35814.6</v>
      </c>
      <c r="FN27">
        <v>34657.4</v>
      </c>
      <c r="FO27">
        <v>43143.5</v>
      </c>
      <c r="FP27">
        <v>40873.1</v>
      </c>
      <c r="FQ27">
        <v>2.11287</v>
      </c>
      <c r="FR27">
        <v>2.02603</v>
      </c>
      <c r="FS27">
        <v>-5.2154100000000004E-4</v>
      </c>
      <c r="FT27">
        <v>0</v>
      </c>
      <c r="FU27">
        <v>23.0122</v>
      </c>
      <c r="FV27">
        <v>999.9</v>
      </c>
      <c r="FW27">
        <v>40.758000000000003</v>
      </c>
      <c r="FX27">
        <v>32.387999999999998</v>
      </c>
      <c r="FY27">
        <v>19.517499999999998</v>
      </c>
      <c r="FZ27">
        <v>64.021100000000004</v>
      </c>
      <c r="GA27">
        <v>35.945500000000003</v>
      </c>
      <c r="GB27">
        <v>1</v>
      </c>
      <c r="GC27">
        <v>-8.8185999999999994E-3</v>
      </c>
      <c r="GD27">
        <v>1.74648</v>
      </c>
      <c r="GE27">
        <v>20.2562</v>
      </c>
      <c r="GF27">
        <v>5.2518799999999999</v>
      </c>
      <c r="GG27">
        <v>12.039899999999999</v>
      </c>
      <c r="GH27">
        <v>5.0254000000000003</v>
      </c>
      <c r="GI27">
        <v>3.3010000000000002</v>
      </c>
      <c r="GJ27">
        <v>9999</v>
      </c>
      <c r="GK27">
        <v>999.9</v>
      </c>
      <c r="GL27">
        <v>9999</v>
      </c>
      <c r="GM27">
        <v>9999</v>
      </c>
      <c r="GN27">
        <v>1.87808</v>
      </c>
      <c r="GO27">
        <v>1.87971</v>
      </c>
      <c r="GP27">
        <v>1.8786400000000001</v>
      </c>
      <c r="GQ27">
        <v>1.8791199999999999</v>
      </c>
      <c r="GR27">
        <v>1.8805099999999999</v>
      </c>
      <c r="GS27">
        <v>1.8751500000000001</v>
      </c>
      <c r="GT27">
        <v>1.8821699999999999</v>
      </c>
      <c r="GU27">
        <v>1.8769800000000001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33.499000000000002</v>
      </c>
      <c r="HJ27">
        <v>1.2971999999999999</v>
      </c>
      <c r="HK27">
        <v>33.4987142857142</v>
      </c>
      <c r="HL27">
        <v>0</v>
      </c>
      <c r="HM27">
        <v>0</v>
      </c>
      <c r="HN27">
        <v>0</v>
      </c>
      <c r="HO27">
        <v>1.2971699999999999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0.7</v>
      </c>
      <c r="HX27">
        <v>0.6</v>
      </c>
      <c r="HY27">
        <v>2</v>
      </c>
      <c r="HZ27">
        <v>510.73700000000002</v>
      </c>
      <c r="IA27">
        <v>508.92899999999997</v>
      </c>
      <c r="IB27">
        <v>21.560400000000001</v>
      </c>
      <c r="IC27">
        <v>27.0733</v>
      </c>
      <c r="ID27">
        <v>30.000299999999999</v>
      </c>
      <c r="IE27">
        <v>27.1249</v>
      </c>
      <c r="IF27">
        <v>27.110700000000001</v>
      </c>
      <c r="IG27">
        <v>18.548300000000001</v>
      </c>
      <c r="IH27">
        <v>100</v>
      </c>
      <c r="II27">
        <v>0</v>
      </c>
      <c r="IJ27">
        <v>21.558199999999999</v>
      </c>
      <c r="IK27">
        <v>400</v>
      </c>
      <c r="IL27">
        <v>11.381399999999999</v>
      </c>
      <c r="IM27">
        <v>100.955</v>
      </c>
      <c r="IN27">
        <v>111.298</v>
      </c>
    </row>
    <row r="28" spans="1:248" x14ac:dyDescent="0.35">
      <c r="A28">
        <v>11</v>
      </c>
      <c r="B28">
        <v>1599669824.0999999</v>
      </c>
      <c r="C28">
        <v>2865.5999999046298</v>
      </c>
      <c r="D28" t="s">
        <v>424</v>
      </c>
      <c r="E28" t="s">
        <v>425</v>
      </c>
      <c r="F28">
        <v>1599669824.0999999</v>
      </c>
      <c r="G28">
        <f t="shared" si="0"/>
        <v>2.299044507539746E-3</v>
      </c>
      <c r="H28">
        <f t="shared" si="1"/>
        <v>1.8934098292651902</v>
      </c>
      <c r="I28">
        <f t="shared" si="2"/>
        <v>396.601</v>
      </c>
      <c r="J28">
        <f t="shared" si="3"/>
        <v>379.91883203241349</v>
      </c>
      <c r="K28">
        <f t="shared" si="4"/>
        <v>38.798858916471772</v>
      </c>
      <c r="L28">
        <f t="shared" si="5"/>
        <v>40.502509872474</v>
      </c>
      <c r="M28">
        <f t="shared" si="6"/>
        <v>0.27914988733460289</v>
      </c>
      <c r="N28">
        <f t="shared" si="7"/>
        <v>2.9617562488934466</v>
      </c>
      <c r="O28">
        <f t="shared" si="8"/>
        <v>0.26531341945495157</v>
      </c>
      <c r="P28">
        <f t="shared" si="9"/>
        <v>0.16700686997597519</v>
      </c>
      <c r="Q28">
        <f t="shared" si="10"/>
        <v>8.2409205616408681</v>
      </c>
      <c r="R28">
        <f t="shared" si="11"/>
        <v>22.892960744985277</v>
      </c>
      <c r="S28">
        <f t="shared" si="12"/>
        <v>23.0046</v>
      </c>
      <c r="T28">
        <f t="shared" si="13"/>
        <v>2.8205068841848799</v>
      </c>
      <c r="U28">
        <f t="shared" si="14"/>
        <v>67.56560617387062</v>
      </c>
      <c r="V28">
        <f t="shared" si="15"/>
        <v>1.9562581243218</v>
      </c>
      <c r="W28">
        <f t="shared" si="16"/>
        <v>2.8953460719165962</v>
      </c>
      <c r="X28">
        <f t="shared" si="17"/>
        <v>0.86424875986307992</v>
      </c>
      <c r="Y28">
        <f t="shared" si="18"/>
        <v>-101.38786278250279</v>
      </c>
      <c r="Z28">
        <f t="shared" si="19"/>
        <v>69.202799532674703</v>
      </c>
      <c r="AA28">
        <f t="shared" si="20"/>
        <v>4.8543897404658223</v>
      </c>
      <c r="AB28">
        <f t="shared" si="21"/>
        <v>-19.089752947721394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54502.886090053522</v>
      </c>
      <c r="AH28" t="s">
        <v>372</v>
      </c>
      <c r="AI28">
        <v>10478.700000000001</v>
      </c>
      <c r="AJ28">
        <v>643.08076923076896</v>
      </c>
      <c r="AK28">
        <v>3120.19</v>
      </c>
      <c r="AL28">
        <f t="shared" si="25"/>
        <v>2477.1092307692311</v>
      </c>
      <c r="AM28">
        <f t="shared" si="26"/>
        <v>0.79389691998539547</v>
      </c>
      <c r="AN28">
        <v>-1.6752138174023701</v>
      </c>
      <c r="AO28" t="s">
        <v>426</v>
      </c>
      <c r="AP28">
        <v>10482.299999999999</v>
      </c>
      <c r="AQ28">
        <v>707.42773076923095</v>
      </c>
      <c r="AR28">
        <v>2701.1</v>
      </c>
      <c r="AS28">
        <f t="shared" si="27"/>
        <v>0.73809643079884824</v>
      </c>
      <c r="AT28">
        <v>0.5</v>
      </c>
      <c r="AU28">
        <f t="shared" si="28"/>
        <v>42.173173375838054</v>
      </c>
      <c r="AV28">
        <f t="shared" si="29"/>
        <v>1.8934098292651902</v>
      </c>
      <c r="AW28">
        <f t="shared" si="30"/>
        <v>15.563934372083541</v>
      </c>
      <c r="AX28">
        <f t="shared" si="31"/>
        <v>0.74270852615601046</v>
      </c>
      <c r="AY28">
        <f t="shared" si="32"/>
        <v>8.4618333433549575E-2</v>
      </c>
      <c r="AZ28">
        <f t="shared" si="33"/>
        <v>0.15515530709710865</v>
      </c>
      <c r="BA28" t="s">
        <v>427</v>
      </c>
      <c r="BB28">
        <v>694.97</v>
      </c>
      <c r="BC28">
        <f t="shared" si="34"/>
        <v>2006.1299999999999</v>
      </c>
      <c r="BD28">
        <f t="shared" si="35"/>
        <v>0.99379016775122708</v>
      </c>
      <c r="BE28">
        <f t="shared" si="36"/>
        <v>0.17280494140737751</v>
      </c>
      <c r="BF28">
        <f t="shared" si="37"/>
        <v>0.96873354700655012</v>
      </c>
      <c r="BG28">
        <f t="shared" si="38"/>
        <v>0.16918511093265665</v>
      </c>
      <c r="BH28">
        <f t="shared" si="39"/>
        <v>0.97628962343768755</v>
      </c>
      <c r="BI28">
        <f t="shared" si="40"/>
        <v>2.3710376562312452E-2</v>
      </c>
      <c r="BJ28">
        <v>452</v>
      </c>
      <c r="BK28">
        <v>300</v>
      </c>
      <c r="BL28">
        <v>300</v>
      </c>
      <c r="BM28">
        <v>300</v>
      </c>
      <c r="BN28">
        <v>10482.299999999999</v>
      </c>
      <c r="BO28">
        <v>2651.16</v>
      </c>
      <c r="BP28">
        <v>-8.6937899999999999E-3</v>
      </c>
      <c r="BQ28">
        <v>-11.09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50.045099999999998</v>
      </c>
      <c r="CC28">
        <f t="shared" si="42"/>
        <v>42.173173375838054</v>
      </c>
      <c r="CD28">
        <f t="shared" si="43"/>
        <v>0.84270334909587663</v>
      </c>
      <c r="CE28">
        <f t="shared" si="44"/>
        <v>0.19540669819175319</v>
      </c>
      <c r="CF28">
        <v>1599669824.0999999</v>
      </c>
      <c r="CG28">
        <v>396.601</v>
      </c>
      <c r="CH28">
        <v>399.96699999999998</v>
      </c>
      <c r="CI28">
        <v>19.1557</v>
      </c>
      <c r="CJ28">
        <v>16.4499</v>
      </c>
      <c r="CK28">
        <v>363.03300000000002</v>
      </c>
      <c r="CL28">
        <v>17.859500000000001</v>
      </c>
      <c r="CM28">
        <v>500.03800000000001</v>
      </c>
      <c r="CN28">
        <v>101.92400000000001</v>
      </c>
      <c r="CO28">
        <v>0.200074</v>
      </c>
      <c r="CP28">
        <v>23.437999999999999</v>
      </c>
      <c r="CQ28">
        <v>23.0046</v>
      </c>
      <c r="CR28">
        <v>999.9</v>
      </c>
      <c r="CS28">
        <v>0</v>
      </c>
      <c r="CT28">
        <v>0</v>
      </c>
      <c r="CU28">
        <v>9992.5</v>
      </c>
      <c r="CV28">
        <v>0</v>
      </c>
      <c r="CW28">
        <v>1.5289399999999999E-3</v>
      </c>
      <c r="CX28">
        <v>-3.36572</v>
      </c>
      <c r="CY28">
        <v>404.34699999999998</v>
      </c>
      <c r="CZ28">
        <v>406.65699999999998</v>
      </c>
      <c r="DA28">
        <v>2.70581</v>
      </c>
      <c r="DB28">
        <v>399.96699999999998</v>
      </c>
      <c r="DC28">
        <v>16.4499</v>
      </c>
      <c r="DD28">
        <v>1.95241</v>
      </c>
      <c r="DE28">
        <v>1.6766300000000001</v>
      </c>
      <c r="DF28">
        <v>17.063600000000001</v>
      </c>
      <c r="DG28">
        <v>14.681699999999999</v>
      </c>
      <c r="DH28">
        <v>50.045099999999998</v>
      </c>
      <c r="DI28">
        <v>0.89999099999999999</v>
      </c>
      <c r="DJ28">
        <v>0.100009</v>
      </c>
      <c r="DK28">
        <v>0</v>
      </c>
      <c r="DL28">
        <v>708.44299999999998</v>
      </c>
      <c r="DM28">
        <v>4.9990300000000003</v>
      </c>
      <c r="DN28">
        <v>338.53</v>
      </c>
      <c r="DO28">
        <v>350.72199999999998</v>
      </c>
      <c r="DP28">
        <v>36.25</v>
      </c>
      <c r="DQ28">
        <v>41</v>
      </c>
      <c r="DR28">
        <v>38.936999999999998</v>
      </c>
      <c r="DS28">
        <v>40.061999999999998</v>
      </c>
      <c r="DT28">
        <v>39</v>
      </c>
      <c r="DU28">
        <v>40.54</v>
      </c>
      <c r="DV28">
        <v>4.51</v>
      </c>
      <c r="DW28">
        <v>0</v>
      </c>
      <c r="DX28">
        <v>120.200000047684</v>
      </c>
      <c r="DY28">
        <v>0</v>
      </c>
      <c r="DZ28">
        <v>707.42773076923095</v>
      </c>
      <c r="EA28">
        <v>8.2028376002661592</v>
      </c>
      <c r="EB28">
        <v>3.8205470429108899</v>
      </c>
      <c r="EC28">
        <v>337.934423076923</v>
      </c>
      <c r="ED28">
        <v>15</v>
      </c>
      <c r="EE28">
        <v>1599669774.5999999</v>
      </c>
      <c r="EF28" t="s">
        <v>428</v>
      </c>
      <c r="EG28">
        <v>1599669765.5999999</v>
      </c>
      <c r="EH28">
        <v>1599669774.5999999</v>
      </c>
      <c r="EI28">
        <v>39</v>
      </c>
      <c r="EJ28">
        <v>7.0000000000000007E-2</v>
      </c>
      <c r="EK28">
        <v>-1E-3</v>
      </c>
      <c r="EL28">
        <v>33.569000000000003</v>
      </c>
      <c r="EM28">
        <v>1.296</v>
      </c>
      <c r="EN28">
        <v>400</v>
      </c>
      <c r="EO28">
        <v>16</v>
      </c>
      <c r="EP28">
        <v>0.35</v>
      </c>
      <c r="EQ28">
        <v>0.04</v>
      </c>
      <c r="ER28">
        <v>-3.3378226829268298</v>
      </c>
      <c r="ES28">
        <v>-0.13351317073170399</v>
      </c>
      <c r="ET28">
        <v>3.3590341528799902E-2</v>
      </c>
      <c r="EU28">
        <v>0</v>
      </c>
      <c r="EV28">
        <v>2.7252490243902399</v>
      </c>
      <c r="EW28">
        <v>-9.7463623693382004E-2</v>
      </c>
      <c r="EX28">
        <v>9.6952424352077793E-3</v>
      </c>
      <c r="EY28">
        <v>1</v>
      </c>
      <c r="EZ28">
        <v>1</v>
      </c>
      <c r="FA28">
        <v>2</v>
      </c>
      <c r="FB28" t="s">
        <v>413</v>
      </c>
      <c r="FC28">
        <v>2.9358599999999999</v>
      </c>
      <c r="FD28">
        <v>2.8852000000000002</v>
      </c>
      <c r="FE28">
        <v>9.3130299999999999E-2</v>
      </c>
      <c r="FF28">
        <v>0.100243</v>
      </c>
      <c r="FG28">
        <v>9.7034099999999998E-2</v>
      </c>
      <c r="FH28">
        <v>9.0060799999999996E-2</v>
      </c>
      <c r="FI28">
        <v>29166.1</v>
      </c>
      <c r="FJ28">
        <v>29402.7</v>
      </c>
      <c r="FK28">
        <v>29784.1</v>
      </c>
      <c r="FL28">
        <v>29803.200000000001</v>
      </c>
      <c r="FM28">
        <v>35838.800000000003</v>
      </c>
      <c r="FN28">
        <v>34651.599999999999</v>
      </c>
      <c r="FO28">
        <v>43137.1</v>
      </c>
      <c r="FP28">
        <v>40866.5</v>
      </c>
      <c r="FQ28">
        <v>2.1122999999999998</v>
      </c>
      <c r="FR28">
        <v>2.02555</v>
      </c>
      <c r="FS28">
        <v>-2.92435E-3</v>
      </c>
      <c r="FT28">
        <v>0</v>
      </c>
      <c r="FU28">
        <v>23.052700000000002</v>
      </c>
      <c r="FV28">
        <v>999.9</v>
      </c>
      <c r="FW28">
        <v>40.685000000000002</v>
      </c>
      <c r="FX28">
        <v>32.398000000000003</v>
      </c>
      <c r="FY28">
        <v>19.495000000000001</v>
      </c>
      <c r="FZ28">
        <v>63.921100000000003</v>
      </c>
      <c r="GA28">
        <v>36.318100000000001</v>
      </c>
      <c r="GB28">
        <v>1</v>
      </c>
      <c r="GC28">
        <v>-4.3546699999999997E-3</v>
      </c>
      <c r="GD28">
        <v>1.7263900000000001</v>
      </c>
      <c r="GE28">
        <v>20.256799999999998</v>
      </c>
      <c r="GF28">
        <v>5.2521800000000001</v>
      </c>
      <c r="GG28">
        <v>12.039899999999999</v>
      </c>
      <c r="GH28">
        <v>5.0255999999999998</v>
      </c>
      <c r="GI28">
        <v>3.3010000000000002</v>
      </c>
      <c r="GJ28">
        <v>9999</v>
      </c>
      <c r="GK28">
        <v>999.9</v>
      </c>
      <c r="GL28">
        <v>9999</v>
      </c>
      <c r="GM28">
        <v>9999</v>
      </c>
      <c r="GN28">
        <v>1.87809</v>
      </c>
      <c r="GO28">
        <v>1.8796600000000001</v>
      </c>
      <c r="GP28">
        <v>1.8785700000000001</v>
      </c>
      <c r="GQ28">
        <v>1.8791</v>
      </c>
      <c r="GR28">
        <v>1.88049</v>
      </c>
      <c r="GS28">
        <v>1.8751500000000001</v>
      </c>
      <c r="GT28">
        <v>1.8821699999999999</v>
      </c>
      <c r="GU28">
        <v>1.8769800000000001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33.567999999999998</v>
      </c>
      <c r="HJ28">
        <v>1.2962</v>
      </c>
      <c r="HK28">
        <v>33.568571428571403</v>
      </c>
      <c r="HL28">
        <v>0</v>
      </c>
      <c r="HM28">
        <v>0</v>
      </c>
      <c r="HN28">
        <v>0</v>
      </c>
      <c r="HO28">
        <v>1.29621904761905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1</v>
      </c>
      <c r="HX28">
        <v>0.8</v>
      </c>
      <c r="HY28">
        <v>2</v>
      </c>
      <c r="HZ28">
        <v>510.65199999999999</v>
      </c>
      <c r="IA28">
        <v>508.90300000000002</v>
      </c>
      <c r="IB28">
        <v>21.569600000000001</v>
      </c>
      <c r="IC28">
        <v>27.111999999999998</v>
      </c>
      <c r="ID28">
        <v>30.000299999999999</v>
      </c>
      <c r="IE28">
        <v>27.155999999999999</v>
      </c>
      <c r="IF28">
        <v>27.142199999999999</v>
      </c>
      <c r="IG28">
        <v>18.547999999999998</v>
      </c>
      <c r="IH28">
        <v>100</v>
      </c>
      <c r="II28">
        <v>0</v>
      </c>
      <c r="IJ28">
        <v>21.57</v>
      </c>
      <c r="IK28">
        <v>400</v>
      </c>
      <c r="IL28">
        <v>11.481400000000001</v>
      </c>
      <c r="IM28">
        <v>100.941</v>
      </c>
      <c r="IN28">
        <v>111.279</v>
      </c>
    </row>
    <row r="29" spans="1:248" x14ac:dyDescent="0.35">
      <c r="A29">
        <v>12</v>
      </c>
      <c r="B29">
        <v>1599669921.5999999</v>
      </c>
      <c r="C29">
        <v>2963.0999999046298</v>
      </c>
      <c r="D29" t="s">
        <v>429</v>
      </c>
      <c r="E29" t="s">
        <v>430</v>
      </c>
      <c r="F29">
        <v>1599669921.5999999</v>
      </c>
      <c r="G29">
        <f t="shared" si="0"/>
        <v>2.1393722237880524E-3</v>
      </c>
      <c r="H29">
        <f t="shared" si="1"/>
        <v>-0.81980329486516146</v>
      </c>
      <c r="I29">
        <f t="shared" si="2"/>
        <v>399.94900000000001</v>
      </c>
      <c r="J29">
        <f t="shared" si="3"/>
        <v>399.71543215590066</v>
      </c>
      <c r="K29">
        <f t="shared" si="4"/>
        <v>40.820551184667593</v>
      </c>
      <c r="L29">
        <f t="shared" si="5"/>
        <v>40.844404074418996</v>
      </c>
      <c r="M29">
        <f t="shared" si="6"/>
        <v>0.25366998727809514</v>
      </c>
      <c r="N29">
        <f t="shared" si="7"/>
        <v>2.9642972628296151</v>
      </c>
      <c r="O29">
        <f t="shared" si="8"/>
        <v>0.24219768335640118</v>
      </c>
      <c r="P29">
        <f t="shared" si="9"/>
        <v>0.1523610517743374</v>
      </c>
      <c r="Q29">
        <f t="shared" si="10"/>
        <v>1.5950760943367377E-5</v>
      </c>
      <c r="R29">
        <f t="shared" si="11"/>
        <v>22.865677422626163</v>
      </c>
      <c r="S29">
        <f t="shared" si="12"/>
        <v>22.997699999999998</v>
      </c>
      <c r="T29">
        <f t="shared" si="13"/>
        <v>2.8193292150304834</v>
      </c>
      <c r="U29">
        <f t="shared" si="14"/>
        <v>67.027743323557829</v>
      </c>
      <c r="V29">
        <f t="shared" si="15"/>
        <v>1.9382630463645003</v>
      </c>
      <c r="W29">
        <f t="shared" si="16"/>
        <v>2.8917325129209157</v>
      </c>
      <c r="X29">
        <f t="shared" si="17"/>
        <v>0.88106616866598308</v>
      </c>
      <c r="Y29">
        <f t="shared" si="18"/>
        <v>-94.346315069053105</v>
      </c>
      <c r="Z29">
        <f t="shared" si="19"/>
        <v>67.056777016528457</v>
      </c>
      <c r="AA29">
        <f t="shared" si="20"/>
        <v>4.6991629025714747</v>
      </c>
      <c r="AB29">
        <f t="shared" si="21"/>
        <v>-22.590359199192235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54582.028654482696</v>
      </c>
      <c r="AH29" t="s">
        <v>431</v>
      </c>
      <c r="AI29">
        <v>10483.700000000001</v>
      </c>
      <c r="AJ29">
        <v>638.97500000000002</v>
      </c>
      <c r="AK29">
        <v>2804.84</v>
      </c>
      <c r="AL29">
        <f t="shared" si="25"/>
        <v>2165.8650000000002</v>
      </c>
      <c r="AM29">
        <f t="shared" si="26"/>
        <v>0.7721884314256785</v>
      </c>
      <c r="AN29">
        <v>-0.81980329486516101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-0.81980329486516146</v>
      </c>
      <c r="AW29" t="e">
        <f t="shared" si="30"/>
        <v>#DIV/0!</v>
      </c>
      <c r="AX29" t="e">
        <f t="shared" si="31"/>
        <v>#DIV/0!</v>
      </c>
      <c r="AY29">
        <f t="shared" si="32"/>
        <v>-5.2888175943270854E-13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1.2950206961191024</v>
      </c>
      <c r="BH29" t="e">
        <f t="shared" si="39"/>
        <v>#DIV/0!</v>
      </c>
      <c r="BI29" t="e">
        <f t="shared" si="40"/>
        <v>#DIV/0!</v>
      </c>
      <c r="BJ29">
        <v>454</v>
      </c>
      <c r="BK29">
        <v>300</v>
      </c>
      <c r="BL29">
        <v>300</v>
      </c>
      <c r="BM29">
        <v>300</v>
      </c>
      <c r="BN29">
        <v>10483.700000000001</v>
      </c>
      <c r="BO29">
        <v>2780.64</v>
      </c>
      <c r="BP29">
        <v>-8.7318799999999992E-3</v>
      </c>
      <c r="BQ29">
        <v>-6.59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1599669921.5999999</v>
      </c>
      <c r="CG29">
        <v>399.94900000000001</v>
      </c>
      <c r="CH29">
        <v>399.99200000000002</v>
      </c>
      <c r="CI29">
        <v>18.979500000000002</v>
      </c>
      <c r="CJ29">
        <v>16.461200000000002</v>
      </c>
      <c r="CK29">
        <v>366.37400000000002</v>
      </c>
      <c r="CL29">
        <v>17.682700000000001</v>
      </c>
      <c r="CM29">
        <v>500.04399999999998</v>
      </c>
      <c r="CN29">
        <v>101.92400000000001</v>
      </c>
      <c r="CO29">
        <v>0.20003099999999999</v>
      </c>
      <c r="CP29">
        <v>23.417300000000001</v>
      </c>
      <c r="CQ29">
        <v>22.997699999999998</v>
      </c>
      <c r="CR29">
        <v>999.9</v>
      </c>
      <c r="CS29">
        <v>0</v>
      </c>
      <c r="CT29">
        <v>0</v>
      </c>
      <c r="CU29">
        <v>10006.9</v>
      </c>
      <c r="CV29">
        <v>0</v>
      </c>
      <c r="CW29">
        <v>1.5289399999999999E-3</v>
      </c>
      <c r="CX29">
        <v>-4.2816199999999999E-2</v>
      </c>
      <c r="CY29">
        <v>407.68700000000001</v>
      </c>
      <c r="CZ29">
        <v>406.68700000000001</v>
      </c>
      <c r="DA29">
        <v>2.5182699999999998</v>
      </c>
      <c r="DB29">
        <v>399.99200000000002</v>
      </c>
      <c r="DC29">
        <v>16.461200000000002</v>
      </c>
      <c r="DD29">
        <v>1.93448</v>
      </c>
      <c r="DE29">
        <v>1.6778</v>
      </c>
      <c r="DF29">
        <v>16.917999999999999</v>
      </c>
      <c r="DG29">
        <v>14.692600000000001</v>
      </c>
      <c r="DH29">
        <v>9.9980699999999995E-3</v>
      </c>
      <c r="DI29">
        <v>0</v>
      </c>
      <c r="DJ29">
        <v>0</v>
      </c>
      <c r="DK29">
        <v>0</v>
      </c>
      <c r="DL29">
        <v>635.1</v>
      </c>
      <c r="DM29">
        <v>9.9980699999999995E-3</v>
      </c>
      <c r="DN29">
        <v>5.4</v>
      </c>
      <c r="DO29">
        <v>-2.6</v>
      </c>
      <c r="DP29">
        <v>35.875</v>
      </c>
      <c r="DQ29">
        <v>40.75</v>
      </c>
      <c r="DR29">
        <v>38.686999999999998</v>
      </c>
      <c r="DS29">
        <v>39.75</v>
      </c>
      <c r="DT29">
        <v>38.5</v>
      </c>
      <c r="DU29">
        <v>0</v>
      </c>
      <c r="DV29">
        <v>0</v>
      </c>
      <c r="DW29">
        <v>0</v>
      </c>
      <c r="DX29">
        <v>97.299999952316298</v>
      </c>
      <c r="DY29">
        <v>0</v>
      </c>
      <c r="DZ29">
        <v>638.97500000000002</v>
      </c>
      <c r="EA29">
        <v>-20.2444446446891</v>
      </c>
      <c r="EB29">
        <v>-0.88546994065287798</v>
      </c>
      <c r="EC29">
        <v>2.2000000000000002</v>
      </c>
      <c r="ED29">
        <v>15</v>
      </c>
      <c r="EE29">
        <v>1599669893.5999999</v>
      </c>
      <c r="EF29" t="s">
        <v>432</v>
      </c>
      <c r="EG29">
        <v>1599669885.5999999</v>
      </c>
      <c r="EH29">
        <v>1599669893.5999999</v>
      </c>
      <c r="EI29">
        <v>40</v>
      </c>
      <c r="EJ29">
        <v>7.0000000000000001E-3</v>
      </c>
      <c r="EK29">
        <v>1E-3</v>
      </c>
      <c r="EL29">
        <v>33.575000000000003</v>
      </c>
      <c r="EM29">
        <v>1.2969999999999999</v>
      </c>
      <c r="EN29">
        <v>400</v>
      </c>
      <c r="EO29">
        <v>16</v>
      </c>
      <c r="EP29">
        <v>0.33</v>
      </c>
      <c r="EQ29">
        <v>0.04</v>
      </c>
      <c r="ER29">
        <v>-0.108305451219512</v>
      </c>
      <c r="ES29">
        <v>9.8109177700348493E-2</v>
      </c>
      <c r="ET29">
        <v>3.35268365474376E-2</v>
      </c>
      <c r="EU29">
        <v>1</v>
      </c>
      <c r="EV29">
        <v>2.53843975609756</v>
      </c>
      <c r="EW29">
        <v>-8.8774703832743204E-2</v>
      </c>
      <c r="EX29">
        <v>8.8414449453129099E-3</v>
      </c>
      <c r="EY29">
        <v>1</v>
      </c>
      <c r="EZ29">
        <v>2</v>
      </c>
      <c r="FA29">
        <v>2</v>
      </c>
      <c r="FB29" t="s">
        <v>374</v>
      </c>
      <c r="FC29">
        <v>2.9358499999999998</v>
      </c>
      <c r="FD29">
        <v>2.8852799999999998</v>
      </c>
      <c r="FE29">
        <v>9.3801399999999993E-2</v>
      </c>
      <c r="FF29">
        <v>0.100246</v>
      </c>
      <c r="FG29">
        <v>9.6337000000000006E-2</v>
      </c>
      <c r="FH29">
        <v>9.0104199999999995E-2</v>
      </c>
      <c r="FI29">
        <v>29144.3</v>
      </c>
      <c r="FJ29">
        <v>29402.1</v>
      </c>
      <c r="FK29">
        <v>29784</v>
      </c>
      <c r="FL29">
        <v>29802.9</v>
      </c>
      <c r="FM29">
        <v>35866.800000000003</v>
      </c>
      <c r="FN29">
        <v>34649.9</v>
      </c>
      <c r="FO29">
        <v>43137.2</v>
      </c>
      <c r="FP29">
        <v>40866.5</v>
      </c>
      <c r="FQ29">
        <v>2.1116999999999999</v>
      </c>
      <c r="FR29">
        <v>2.0254799999999999</v>
      </c>
      <c r="FS29">
        <v>-2.94298E-3</v>
      </c>
      <c r="FT29">
        <v>0</v>
      </c>
      <c r="FU29">
        <v>23.046099999999999</v>
      </c>
      <c r="FV29">
        <v>999.9</v>
      </c>
      <c r="FW29">
        <v>40.648000000000003</v>
      </c>
      <c r="FX29">
        <v>32.417999999999999</v>
      </c>
      <c r="FY29">
        <v>19.498999999999999</v>
      </c>
      <c r="FZ29">
        <v>63.9711</v>
      </c>
      <c r="GA29">
        <v>36.258000000000003</v>
      </c>
      <c r="GB29">
        <v>1</v>
      </c>
      <c r="GC29">
        <v>-4.7256099999999999E-3</v>
      </c>
      <c r="GD29">
        <v>1.45495</v>
      </c>
      <c r="GE29">
        <v>20.261099999999999</v>
      </c>
      <c r="GF29">
        <v>5.2521800000000001</v>
      </c>
      <c r="GG29">
        <v>12.039899999999999</v>
      </c>
      <c r="GH29">
        <v>5.0256999999999996</v>
      </c>
      <c r="GI29">
        <v>3.3010000000000002</v>
      </c>
      <c r="GJ29">
        <v>9999</v>
      </c>
      <c r="GK29">
        <v>999.9</v>
      </c>
      <c r="GL29">
        <v>9999</v>
      </c>
      <c r="GM29">
        <v>9999</v>
      </c>
      <c r="GN29">
        <v>1.8780600000000001</v>
      </c>
      <c r="GO29">
        <v>1.8796999999999999</v>
      </c>
      <c r="GP29">
        <v>1.8785799999999999</v>
      </c>
      <c r="GQ29">
        <v>1.8791100000000001</v>
      </c>
      <c r="GR29">
        <v>1.88053</v>
      </c>
      <c r="GS29">
        <v>1.8751500000000001</v>
      </c>
      <c r="GT29">
        <v>1.8821699999999999</v>
      </c>
      <c r="GU29">
        <v>1.8769800000000001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33.575000000000003</v>
      </c>
      <c r="HJ29">
        <v>1.2968</v>
      </c>
      <c r="HK29">
        <v>33.575299999999999</v>
      </c>
      <c r="HL29">
        <v>0</v>
      </c>
      <c r="HM29">
        <v>0</v>
      </c>
      <c r="HN29">
        <v>0</v>
      </c>
      <c r="HO29">
        <v>1.296835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0.6</v>
      </c>
      <c r="HX29">
        <v>0.5</v>
      </c>
      <c r="HY29">
        <v>2</v>
      </c>
      <c r="HZ29">
        <v>510.40300000000002</v>
      </c>
      <c r="IA29">
        <v>508.95600000000002</v>
      </c>
      <c r="IB29">
        <v>21.7379</v>
      </c>
      <c r="IC29">
        <v>27.132999999999999</v>
      </c>
      <c r="ID29">
        <v>30.0001</v>
      </c>
      <c r="IE29">
        <v>27.170500000000001</v>
      </c>
      <c r="IF29">
        <v>27.153199999999998</v>
      </c>
      <c r="IG29">
        <v>18.551100000000002</v>
      </c>
      <c r="IH29">
        <v>100</v>
      </c>
      <c r="II29">
        <v>0</v>
      </c>
      <c r="IJ29">
        <v>21.738299999999999</v>
      </c>
      <c r="IK29">
        <v>400</v>
      </c>
      <c r="IL29">
        <v>11.739599999999999</v>
      </c>
      <c r="IM29">
        <v>100.941</v>
      </c>
      <c r="IN29">
        <v>111.27800000000001</v>
      </c>
    </row>
    <row r="30" spans="1:248" x14ac:dyDescent="0.35">
      <c r="A30">
        <v>13</v>
      </c>
      <c r="B30">
        <v>1599671129.5</v>
      </c>
      <c r="C30">
        <v>4171</v>
      </c>
      <c r="D30" t="s">
        <v>433</v>
      </c>
      <c r="E30" t="s">
        <v>434</v>
      </c>
      <c r="F30">
        <v>1599671129.5</v>
      </c>
      <c r="G30">
        <f t="shared" si="0"/>
        <v>7.696118760920237E-4</v>
      </c>
      <c r="H30">
        <f t="shared" si="1"/>
        <v>-1.0294478798693985</v>
      </c>
      <c r="I30">
        <f t="shared" si="2"/>
        <v>400.85599999999999</v>
      </c>
      <c r="J30">
        <f t="shared" si="3"/>
        <v>416.13375241730574</v>
      </c>
      <c r="K30">
        <f t="shared" si="4"/>
        <v>42.496026972906613</v>
      </c>
      <c r="L30">
        <f t="shared" si="5"/>
        <v>40.935846441911998</v>
      </c>
      <c r="M30">
        <f t="shared" si="6"/>
        <v>7.5797956620335685E-2</v>
      </c>
      <c r="N30">
        <f t="shared" si="7"/>
        <v>2.9611534351514948</v>
      </c>
      <c r="O30">
        <f t="shared" si="8"/>
        <v>7.4736341447024027E-2</v>
      </c>
      <c r="P30">
        <f t="shared" si="9"/>
        <v>4.6804356575807206E-2</v>
      </c>
      <c r="Q30">
        <f t="shared" si="10"/>
        <v>1.5950760943367377E-5</v>
      </c>
      <c r="R30">
        <f t="shared" si="11"/>
        <v>23.016337330564046</v>
      </c>
      <c r="S30">
        <f t="shared" si="12"/>
        <v>22.993500000000001</v>
      </c>
      <c r="T30">
        <f t="shared" si="13"/>
        <v>2.8186125835679174</v>
      </c>
      <c r="U30">
        <f t="shared" si="14"/>
        <v>62.68706046985487</v>
      </c>
      <c r="V30">
        <f t="shared" si="15"/>
        <v>1.7907339336257999</v>
      </c>
      <c r="W30">
        <f t="shared" si="16"/>
        <v>2.8566245094343401</v>
      </c>
      <c r="X30">
        <f t="shared" si="17"/>
        <v>1.0278786499421175</v>
      </c>
      <c r="Y30">
        <f t="shared" si="18"/>
        <v>-33.939883735658242</v>
      </c>
      <c r="Z30">
        <f t="shared" si="19"/>
        <v>35.36063743508889</v>
      </c>
      <c r="AA30">
        <f t="shared" si="20"/>
        <v>2.4780174775444301</v>
      </c>
      <c r="AB30">
        <f t="shared" si="21"/>
        <v>3.8987871277360213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54525.974420276369</v>
      </c>
      <c r="AH30" t="s">
        <v>435</v>
      </c>
      <c r="AI30">
        <v>10487.9</v>
      </c>
      <c r="AJ30">
        <v>633.61599999999999</v>
      </c>
      <c r="AK30">
        <v>3095.61</v>
      </c>
      <c r="AL30">
        <f t="shared" si="25"/>
        <v>2461.9940000000001</v>
      </c>
      <c r="AM30">
        <f t="shared" si="26"/>
        <v>0.79531788565097028</v>
      </c>
      <c r="AN30">
        <v>-1.0294478798694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-1.0294478798693985</v>
      </c>
      <c r="AW30" t="e">
        <f t="shared" si="30"/>
        <v>#DIV/0!</v>
      </c>
      <c r="AX30" t="e">
        <f t="shared" si="31"/>
        <v>#DIV/0!</v>
      </c>
      <c r="AY30">
        <f t="shared" si="32"/>
        <v>1.85108615801448E-12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1.2573588725236535</v>
      </c>
      <c r="BH30" t="e">
        <f t="shared" si="39"/>
        <v>#DIV/0!</v>
      </c>
      <c r="BI30" t="e">
        <f t="shared" si="40"/>
        <v>#DIV/0!</v>
      </c>
      <c r="BJ30">
        <v>455</v>
      </c>
      <c r="BK30">
        <v>300</v>
      </c>
      <c r="BL30">
        <v>300</v>
      </c>
      <c r="BM30">
        <v>300</v>
      </c>
      <c r="BN30">
        <v>10487.9</v>
      </c>
      <c r="BO30">
        <v>3036.41</v>
      </c>
      <c r="BP30">
        <v>-8.7380500000000007E-3</v>
      </c>
      <c r="BQ30">
        <v>22.69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1599671129.5</v>
      </c>
      <c r="CG30">
        <v>400.85599999999999</v>
      </c>
      <c r="CH30">
        <v>399.99099999999999</v>
      </c>
      <c r="CI30">
        <v>17.535399999999999</v>
      </c>
      <c r="CJ30">
        <v>16.6282</v>
      </c>
      <c r="CK30">
        <v>367.14499999999998</v>
      </c>
      <c r="CL30">
        <v>16.226400000000002</v>
      </c>
      <c r="CM30">
        <v>500.077</v>
      </c>
      <c r="CN30">
        <v>101.92100000000001</v>
      </c>
      <c r="CO30">
        <v>0.200077</v>
      </c>
      <c r="CP30">
        <v>23.215</v>
      </c>
      <c r="CQ30">
        <v>22.993500000000001</v>
      </c>
      <c r="CR30">
        <v>999.9</v>
      </c>
      <c r="CS30">
        <v>0</v>
      </c>
      <c r="CT30">
        <v>0</v>
      </c>
      <c r="CU30">
        <v>9989.3799999999992</v>
      </c>
      <c r="CV30">
        <v>0</v>
      </c>
      <c r="CW30">
        <v>1.5289399999999999E-3</v>
      </c>
      <c r="CX30">
        <v>0.72900399999999999</v>
      </c>
      <c r="CY30">
        <v>407.86799999999999</v>
      </c>
      <c r="CZ30">
        <v>406.755</v>
      </c>
      <c r="DA30">
        <v>0.89501399999999998</v>
      </c>
      <c r="DB30">
        <v>399.99099999999999</v>
      </c>
      <c r="DC30">
        <v>16.6282</v>
      </c>
      <c r="DD30">
        <v>1.78599</v>
      </c>
      <c r="DE30">
        <v>1.6947700000000001</v>
      </c>
      <c r="DF30">
        <v>15.6647</v>
      </c>
      <c r="DG30">
        <v>14.848599999999999</v>
      </c>
      <c r="DH30">
        <v>9.9980699999999995E-3</v>
      </c>
      <c r="DI30">
        <v>0</v>
      </c>
      <c r="DJ30">
        <v>0</v>
      </c>
      <c r="DK30">
        <v>0</v>
      </c>
      <c r="DL30">
        <v>633.75</v>
      </c>
      <c r="DM30">
        <v>9.9980699999999995E-3</v>
      </c>
      <c r="DN30">
        <v>-3.3</v>
      </c>
      <c r="DO30">
        <v>-2.2999999999999998</v>
      </c>
      <c r="DP30">
        <v>33.75</v>
      </c>
      <c r="DQ30">
        <v>38.811999999999998</v>
      </c>
      <c r="DR30">
        <v>36.5</v>
      </c>
      <c r="DS30">
        <v>38.061999999999998</v>
      </c>
      <c r="DT30">
        <v>36.561999999999998</v>
      </c>
      <c r="DU30">
        <v>0</v>
      </c>
      <c r="DV30">
        <v>0</v>
      </c>
      <c r="DW30">
        <v>0</v>
      </c>
      <c r="DX30">
        <v>1207.2999999523199</v>
      </c>
      <c r="DY30">
        <v>0</v>
      </c>
      <c r="DZ30">
        <v>633.61599999999999</v>
      </c>
      <c r="EA30">
        <v>10.7115383469155</v>
      </c>
      <c r="EB30">
        <v>-25.873076790418398</v>
      </c>
      <c r="EC30">
        <v>1.1020000000000001</v>
      </c>
      <c r="ED30">
        <v>15</v>
      </c>
      <c r="EE30">
        <v>1599671152</v>
      </c>
      <c r="EF30" t="s">
        <v>436</v>
      </c>
      <c r="EG30">
        <v>1599671152</v>
      </c>
      <c r="EH30">
        <v>1599671148.5</v>
      </c>
      <c r="EI30">
        <v>41</v>
      </c>
      <c r="EJ30">
        <v>0.13600000000000001</v>
      </c>
      <c r="EK30">
        <v>1.2E-2</v>
      </c>
      <c r="EL30">
        <v>33.710999999999999</v>
      </c>
      <c r="EM30">
        <v>1.3089999999999999</v>
      </c>
      <c r="EN30">
        <v>400</v>
      </c>
      <c r="EO30">
        <v>17</v>
      </c>
      <c r="EP30">
        <v>0.68</v>
      </c>
      <c r="EQ30">
        <v>0.12</v>
      </c>
      <c r="ER30">
        <v>0.66321097560975595</v>
      </c>
      <c r="ES30">
        <v>0.21142319163763101</v>
      </c>
      <c r="ET30">
        <v>3.5244307461121102E-2</v>
      </c>
      <c r="EU30">
        <v>0</v>
      </c>
      <c r="EV30">
        <v>0.89762773170731702</v>
      </c>
      <c r="EW30">
        <v>-5.4801951219506997E-3</v>
      </c>
      <c r="EX30">
        <v>1.1334041111794901E-3</v>
      </c>
      <c r="EY30">
        <v>1</v>
      </c>
      <c r="EZ30">
        <v>1</v>
      </c>
      <c r="FA30">
        <v>2</v>
      </c>
      <c r="FB30" t="s">
        <v>413</v>
      </c>
      <c r="FC30">
        <v>2.9357899999999999</v>
      </c>
      <c r="FD30">
        <v>2.8851800000000001</v>
      </c>
      <c r="FE30">
        <v>9.3912200000000001E-2</v>
      </c>
      <c r="FF30">
        <v>0.100212</v>
      </c>
      <c r="FG30">
        <v>9.0479500000000004E-2</v>
      </c>
      <c r="FH30">
        <v>9.0733599999999998E-2</v>
      </c>
      <c r="FI30">
        <v>29132.799999999999</v>
      </c>
      <c r="FJ30">
        <v>29395.200000000001</v>
      </c>
      <c r="FK30">
        <v>29776.6</v>
      </c>
      <c r="FL30">
        <v>29795.599999999999</v>
      </c>
      <c r="FM30">
        <v>36091.9</v>
      </c>
      <c r="FN30">
        <v>34618</v>
      </c>
      <c r="FO30">
        <v>43125.599999999999</v>
      </c>
      <c r="FP30">
        <v>40857.300000000003</v>
      </c>
      <c r="FQ30">
        <v>2.11042</v>
      </c>
      <c r="FR30">
        <v>2.02658</v>
      </c>
      <c r="FS30">
        <v>-1.48267E-3</v>
      </c>
      <c r="FT30">
        <v>0</v>
      </c>
      <c r="FU30">
        <v>23.017900000000001</v>
      </c>
      <c r="FV30">
        <v>999.9</v>
      </c>
      <c r="FW30">
        <v>40.801000000000002</v>
      </c>
      <c r="FX30">
        <v>32.296999999999997</v>
      </c>
      <c r="FY30">
        <v>19.439</v>
      </c>
      <c r="FZ30">
        <v>64.011099999999999</v>
      </c>
      <c r="GA30">
        <v>36.057699999999997</v>
      </c>
      <c r="GB30">
        <v>1</v>
      </c>
      <c r="GC30">
        <v>5.19309E-3</v>
      </c>
      <c r="GD30">
        <v>1.59789</v>
      </c>
      <c r="GE30">
        <v>20.260000000000002</v>
      </c>
      <c r="GF30">
        <v>5.2473900000000002</v>
      </c>
      <c r="GG30">
        <v>12.0406</v>
      </c>
      <c r="GH30">
        <v>5.0250500000000002</v>
      </c>
      <c r="GI30">
        <v>3.3010000000000002</v>
      </c>
      <c r="GJ30">
        <v>9999</v>
      </c>
      <c r="GK30">
        <v>999.9</v>
      </c>
      <c r="GL30">
        <v>9999</v>
      </c>
      <c r="GM30">
        <v>9999</v>
      </c>
      <c r="GN30">
        <v>1.87799</v>
      </c>
      <c r="GO30">
        <v>1.87958</v>
      </c>
      <c r="GP30">
        <v>1.8785099999999999</v>
      </c>
      <c r="GQ30">
        <v>1.8789800000000001</v>
      </c>
      <c r="GR30">
        <v>1.88043</v>
      </c>
      <c r="GS30">
        <v>1.8750199999999999</v>
      </c>
      <c r="GT30">
        <v>1.88205</v>
      </c>
      <c r="GU30">
        <v>1.87687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33.710999999999999</v>
      </c>
      <c r="HJ30">
        <v>1.3089999999999999</v>
      </c>
      <c r="HK30">
        <v>33.575299999999999</v>
      </c>
      <c r="HL30">
        <v>0</v>
      </c>
      <c r="HM30">
        <v>0</v>
      </c>
      <c r="HN30">
        <v>0</v>
      </c>
      <c r="HO30">
        <v>1.296835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20.7</v>
      </c>
      <c r="HX30">
        <v>20.6</v>
      </c>
      <c r="HY30">
        <v>2</v>
      </c>
      <c r="HZ30">
        <v>510.68099999999998</v>
      </c>
      <c r="IA30">
        <v>510.87</v>
      </c>
      <c r="IB30">
        <v>21.597200000000001</v>
      </c>
      <c r="IC30">
        <v>27.252800000000001</v>
      </c>
      <c r="ID30">
        <v>30.000299999999999</v>
      </c>
      <c r="IE30">
        <v>27.292100000000001</v>
      </c>
      <c r="IF30">
        <v>27.277100000000001</v>
      </c>
      <c r="IG30">
        <v>18.563500000000001</v>
      </c>
      <c r="IH30">
        <v>100</v>
      </c>
      <c r="II30">
        <v>0</v>
      </c>
      <c r="IJ30">
        <v>21.602399999999999</v>
      </c>
      <c r="IK30">
        <v>400</v>
      </c>
      <c r="IL30">
        <v>11.7997</v>
      </c>
      <c r="IM30">
        <v>100.91500000000001</v>
      </c>
      <c r="IN30">
        <v>111.252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2020-09-09T12:06:43Z</dcterms:created>
  <dcterms:modified xsi:type="dcterms:W3CDTF">2020-09-21T13:49:56Z</dcterms:modified>
</cp:coreProperties>
</file>